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525" windowWidth="9375" windowHeight="4560"/>
  </bookViews>
  <sheets>
    <sheet name="Indice" sheetId="1" r:id="rId1"/>
    <sheet name="Demo" sheetId="2" r:id="rId2"/>
    <sheet name="CA_1" sheetId="4" r:id="rId3"/>
    <sheet name="CA_2" sheetId="5" r:id="rId4"/>
    <sheet name="CA_3" sheetId="6" r:id="rId5"/>
    <sheet name="VA_LP" sheetId="7" r:id="rId6"/>
    <sheet name="Pro-1" sheetId="8" r:id="rId7"/>
    <sheet name="Pro-2" sheetId="9" r:id="rId8"/>
    <sheet name="Pro-3" sheetId="10" r:id="rId9"/>
    <sheet name="Pro-4" sheetId="13" r:id="rId10"/>
    <sheet name="Pro-5" sheetId="14" r:id="rId11"/>
    <sheet name="Pro-6" sheetId="15" r:id="rId12"/>
    <sheet name="Sx-1" sheetId="16" r:id="rId13"/>
    <sheet name="Sx-2" sheetId="17" r:id="rId14"/>
    <sheet name="Sx-3" sheetId="18" r:id="rId15"/>
    <sheet name="Sx-4" sheetId="19" r:id="rId16"/>
    <sheet name="Sx-5" sheetId="20" r:id="rId17"/>
    <sheet name="Sx-6" sheetId="21" r:id="rId18"/>
    <sheet name="Fis-1" sheetId="22" r:id="rId19"/>
    <sheet name="Fis-2" sheetId="23" r:id="rId20"/>
    <sheet name="Fis-3" sheetId="24" r:id="rId21"/>
    <sheet name="In-1" sheetId="25" r:id="rId22"/>
    <sheet name="In-2" sheetId="26" r:id="rId23"/>
    <sheet name="Mcb-1" sheetId="27" r:id="rId24"/>
    <sheet name="Mcb-2" sheetId="28" r:id="rId25"/>
    <sheet name="Mcb-3" sheetId="29" r:id="rId26"/>
    <sheet name="Mcb-4" sheetId="30" r:id="rId27"/>
    <sheet name="Mcb-5" sheetId="31" r:id="rId28"/>
    <sheet name="Mcb-6" sheetId="32" r:id="rId29"/>
    <sheet name="REPORTE" sheetId="33" r:id="rId30"/>
  </sheets>
  <calcPr calcId="145621" calcMode="manual" iterate="1" iterateCount="1" calcCompleted="0" calcOnSave="0"/>
</workbook>
</file>

<file path=xl/calcChain.xml><?xml version="1.0" encoding="utf-8"?>
<calcChain xmlns="http://schemas.openxmlformats.org/spreadsheetml/2006/main">
  <c r="F34" i="33" l="1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6" i="33"/>
  <c r="E34" i="33"/>
  <c r="D34" i="33"/>
  <c r="A44" i="14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54" i="32" l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53" i="32"/>
  <c r="J48" i="32"/>
  <c r="J47" i="32"/>
  <c r="J46" i="32"/>
  <c r="J45" i="32"/>
  <c r="J44" i="32"/>
  <c r="J43" i="32"/>
  <c r="J42" i="32"/>
  <c r="A51" i="3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52" i="30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E71" i="29"/>
  <c r="E70" i="29"/>
  <c r="E69" i="29"/>
  <c r="E68" i="29"/>
  <c r="E67" i="29"/>
  <c r="E66" i="29"/>
  <c r="E65" i="29"/>
  <c r="E64" i="29"/>
  <c r="E63" i="29"/>
  <c r="E62" i="29"/>
  <c r="E61" i="29"/>
  <c r="E60" i="29"/>
  <c r="E59" i="29"/>
  <c r="E58" i="29"/>
  <c r="E57" i="29"/>
  <c r="E56" i="29"/>
  <c r="E55" i="29"/>
  <c r="E54" i="29"/>
  <c r="E53" i="29"/>
  <c r="E52" i="29"/>
  <c r="A52" i="29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E51" i="29"/>
  <c r="E50" i="29"/>
  <c r="E49" i="29"/>
  <c r="E48" i="29"/>
  <c r="E47" i="29"/>
  <c r="E46" i="29"/>
  <c r="E45" i="29"/>
  <c r="E44" i="29"/>
  <c r="E43" i="29"/>
  <c r="I73" i="28"/>
  <c r="H73" i="28"/>
  <c r="I72" i="28"/>
  <c r="H72" i="28"/>
  <c r="I71" i="28"/>
  <c r="H71" i="28"/>
  <c r="I70" i="28"/>
  <c r="H70" i="28"/>
  <c r="I69" i="28"/>
  <c r="H69" i="28"/>
  <c r="I68" i="28"/>
  <c r="H68" i="28"/>
  <c r="I67" i="28"/>
  <c r="H67" i="28"/>
  <c r="I66" i="28"/>
  <c r="H66" i="28"/>
  <c r="I65" i="28"/>
  <c r="H65" i="28"/>
  <c r="I64" i="28"/>
  <c r="H64" i="28"/>
  <c r="I63" i="28"/>
  <c r="H63" i="28"/>
  <c r="I62" i="28"/>
  <c r="H62" i="28"/>
  <c r="I61" i="28"/>
  <c r="H61" i="28"/>
  <c r="I60" i="28"/>
  <c r="H60" i="28"/>
  <c r="I59" i="28"/>
  <c r="H59" i="28"/>
  <c r="I58" i="28"/>
  <c r="H58" i="28"/>
  <c r="I57" i="28"/>
  <c r="H57" i="28"/>
  <c r="I56" i="28"/>
  <c r="H56" i="28"/>
  <c r="I55" i="28"/>
  <c r="H55" i="28"/>
  <c r="I54" i="28"/>
  <c r="H54" i="28"/>
  <c r="A54" i="28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I53" i="28"/>
  <c r="H53" i="28"/>
  <c r="I52" i="28"/>
  <c r="H52" i="28"/>
  <c r="I51" i="28"/>
  <c r="H51" i="28"/>
  <c r="I50" i="28"/>
  <c r="H50" i="28"/>
  <c r="I49" i="28"/>
  <c r="H49" i="28"/>
  <c r="I48" i="28"/>
  <c r="H48" i="28"/>
  <c r="I47" i="28"/>
  <c r="H47" i="28"/>
  <c r="I46" i="28"/>
  <c r="H46" i="28"/>
  <c r="I45" i="28"/>
  <c r="H45" i="28"/>
  <c r="I44" i="28"/>
  <c r="H44" i="28"/>
  <c r="I43" i="28"/>
  <c r="H43" i="28"/>
  <c r="I42" i="28"/>
  <c r="H42" i="28"/>
  <c r="I41" i="28"/>
  <c r="H41" i="28"/>
  <c r="I40" i="28"/>
  <c r="H40" i="28"/>
  <c r="I39" i="28"/>
  <c r="H39" i="28"/>
  <c r="I38" i="28"/>
  <c r="H38" i="28"/>
  <c r="I37" i="28"/>
  <c r="H37" i="28"/>
  <c r="I36" i="28"/>
  <c r="H36" i="28"/>
  <c r="I35" i="28"/>
  <c r="H35" i="28"/>
  <c r="I34" i="28"/>
  <c r="H34" i="28"/>
  <c r="I33" i="28"/>
  <c r="H33" i="28"/>
  <c r="I32" i="28"/>
  <c r="H32" i="28"/>
  <c r="I31" i="28"/>
  <c r="H31" i="28"/>
  <c r="I30" i="28"/>
  <c r="H30" i="28"/>
  <c r="I29" i="28"/>
  <c r="H29" i="28"/>
  <c r="I28" i="28"/>
  <c r="H28" i="28"/>
  <c r="I27" i="28"/>
  <c r="H27" i="28"/>
  <c r="I26" i="28"/>
  <c r="H26" i="28"/>
  <c r="I25" i="28"/>
  <c r="H25" i="28"/>
  <c r="I24" i="28"/>
  <c r="H24" i="28"/>
  <c r="I23" i="28"/>
  <c r="H23" i="28"/>
  <c r="I22" i="28"/>
  <c r="H22" i="28"/>
  <c r="I21" i="28"/>
  <c r="H21" i="28"/>
  <c r="I20" i="28"/>
  <c r="H20" i="28"/>
  <c r="I19" i="28"/>
  <c r="H19" i="28"/>
  <c r="I18" i="28"/>
  <c r="H18" i="28"/>
  <c r="I17" i="28"/>
  <c r="H17" i="28"/>
  <c r="A50" i="27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49" i="27"/>
  <c r="H70" i="26" l="1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H52" i="26"/>
  <c r="I52" i="26" s="1"/>
  <c r="H51" i="26"/>
  <c r="H50" i="26"/>
  <c r="I50" i="26" s="1"/>
  <c r="A50" i="26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A52" i="25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I83" i="24"/>
  <c r="H83" i="24"/>
  <c r="F83" i="24"/>
  <c r="E83" i="24"/>
  <c r="I82" i="24"/>
  <c r="H82" i="24"/>
  <c r="F82" i="24"/>
  <c r="E82" i="24"/>
  <c r="I81" i="24"/>
  <c r="H81" i="24"/>
  <c r="F81" i="24"/>
  <c r="E81" i="24"/>
  <c r="I80" i="24"/>
  <c r="H80" i="24"/>
  <c r="F80" i="24"/>
  <c r="E80" i="24"/>
  <c r="I79" i="24"/>
  <c r="H79" i="24"/>
  <c r="F79" i="24"/>
  <c r="E79" i="24"/>
  <c r="I78" i="24"/>
  <c r="H78" i="24"/>
  <c r="F78" i="24"/>
  <c r="E78" i="24"/>
  <c r="I77" i="24"/>
  <c r="H77" i="24"/>
  <c r="F77" i="24"/>
  <c r="E77" i="24"/>
  <c r="I76" i="24"/>
  <c r="H76" i="24"/>
  <c r="F76" i="24"/>
  <c r="E76" i="24"/>
  <c r="I75" i="24"/>
  <c r="H75" i="24"/>
  <c r="F75" i="24"/>
  <c r="E75" i="24"/>
  <c r="I74" i="24"/>
  <c r="H74" i="24"/>
  <c r="F74" i="24"/>
  <c r="E74" i="24"/>
  <c r="I73" i="24"/>
  <c r="H73" i="24"/>
  <c r="F73" i="24"/>
  <c r="E73" i="24"/>
  <c r="I72" i="24"/>
  <c r="H72" i="24"/>
  <c r="F72" i="24"/>
  <c r="E72" i="24"/>
  <c r="I71" i="24"/>
  <c r="H71" i="24"/>
  <c r="F71" i="24"/>
  <c r="E71" i="24"/>
  <c r="I70" i="24"/>
  <c r="H70" i="24"/>
  <c r="F70" i="24"/>
  <c r="E70" i="24"/>
  <c r="I69" i="24"/>
  <c r="H69" i="24"/>
  <c r="F69" i="24"/>
  <c r="E69" i="24"/>
  <c r="I68" i="24"/>
  <c r="H68" i="24"/>
  <c r="F68" i="24"/>
  <c r="E68" i="24"/>
  <c r="I67" i="24"/>
  <c r="H67" i="24"/>
  <c r="F67" i="24"/>
  <c r="E67" i="24"/>
  <c r="I66" i="24"/>
  <c r="H66" i="24"/>
  <c r="F66" i="24"/>
  <c r="E66" i="24"/>
  <c r="I65" i="24"/>
  <c r="H65" i="24"/>
  <c r="F65" i="24"/>
  <c r="E65" i="24"/>
  <c r="I64" i="24"/>
  <c r="H64" i="24"/>
  <c r="F64" i="24"/>
  <c r="E64" i="24"/>
  <c r="I63" i="24"/>
  <c r="H63" i="24"/>
  <c r="F63" i="24"/>
  <c r="E63" i="24"/>
  <c r="I62" i="24"/>
  <c r="H62" i="24"/>
  <c r="F62" i="24"/>
  <c r="E62" i="24"/>
  <c r="A62" i="24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I61" i="24"/>
  <c r="H61" i="24"/>
  <c r="F61" i="24"/>
  <c r="E61" i="24"/>
  <c r="I60" i="24"/>
  <c r="H60" i="24"/>
  <c r="F60" i="24"/>
  <c r="E60" i="24"/>
  <c r="I59" i="24"/>
  <c r="H59" i="24"/>
  <c r="F59" i="24"/>
  <c r="E59" i="24"/>
  <c r="I58" i="24"/>
  <c r="H58" i="24"/>
  <c r="F58" i="24"/>
  <c r="E58" i="24"/>
  <c r="I57" i="24"/>
  <c r="H57" i="24"/>
  <c r="F57" i="24"/>
  <c r="E57" i="24"/>
  <c r="I56" i="24"/>
  <c r="H56" i="24"/>
  <c r="F56" i="24"/>
  <c r="E56" i="24"/>
  <c r="I55" i="24"/>
  <c r="H55" i="24"/>
  <c r="F55" i="24"/>
  <c r="E55" i="24"/>
  <c r="I54" i="24"/>
  <c r="H54" i="24"/>
  <c r="F54" i="24"/>
  <c r="E54" i="24"/>
  <c r="I53" i="24"/>
  <c r="H53" i="24"/>
  <c r="F53" i="24"/>
  <c r="E53" i="24"/>
  <c r="I52" i="24"/>
  <c r="H52" i="24"/>
  <c r="F52" i="24"/>
  <c r="E52" i="24"/>
  <c r="A16" i="24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K70" i="23"/>
  <c r="M70" i="23" s="1"/>
  <c r="K69" i="23"/>
  <c r="M69" i="23" s="1"/>
  <c r="K68" i="23"/>
  <c r="M68" i="23" s="1"/>
  <c r="M67" i="23"/>
  <c r="K67" i="23"/>
  <c r="K66" i="23"/>
  <c r="M66" i="23" s="1"/>
  <c r="M65" i="23"/>
  <c r="K65" i="23"/>
  <c r="K64" i="23"/>
  <c r="M64" i="23" s="1"/>
  <c r="M63" i="23"/>
  <c r="K63" i="23"/>
  <c r="K62" i="23"/>
  <c r="M62" i="23" s="1"/>
  <c r="M61" i="23"/>
  <c r="K61" i="23"/>
  <c r="K60" i="23"/>
  <c r="M60" i="23" s="1"/>
  <c r="M59" i="23"/>
  <c r="K59" i="23"/>
  <c r="K58" i="23"/>
  <c r="M58" i="23" s="1"/>
  <c r="M57" i="23"/>
  <c r="K57" i="23"/>
  <c r="K56" i="23"/>
  <c r="M56" i="23" s="1"/>
  <c r="M55" i="23"/>
  <c r="K55" i="23"/>
  <c r="K54" i="23"/>
  <c r="M54" i="23" s="1"/>
  <c r="M53" i="23"/>
  <c r="K53" i="23"/>
  <c r="K52" i="23"/>
  <c r="M52" i="23" s="1"/>
  <c r="M51" i="23"/>
  <c r="K51" i="23"/>
  <c r="K50" i="23"/>
  <c r="M50" i="23" s="1"/>
  <c r="M49" i="23"/>
  <c r="K49" i="23"/>
  <c r="A49" i="23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K48" i="23"/>
  <c r="M48" i="23" s="1"/>
  <c r="K47" i="23"/>
  <c r="M47" i="23" s="1"/>
  <c r="K46" i="23"/>
  <c r="M46" i="23" s="1"/>
  <c r="K45" i="23"/>
  <c r="M45" i="23" s="1"/>
  <c r="K44" i="23"/>
  <c r="M44" i="23" s="1"/>
  <c r="K43" i="23"/>
  <c r="M43" i="23" s="1"/>
  <c r="K42" i="23"/>
  <c r="M42" i="23" s="1"/>
  <c r="K41" i="23"/>
  <c r="M41" i="23" s="1"/>
  <c r="K40" i="23"/>
  <c r="M40" i="23" s="1"/>
  <c r="K39" i="23"/>
  <c r="M39" i="23" s="1"/>
  <c r="K38" i="23"/>
  <c r="M38" i="23" s="1"/>
  <c r="K37" i="23"/>
  <c r="M37" i="23" s="1"/>
  <c r="K36" i="23"/>
  <c r="M36" i="23" s="1"/>
  <c r="K35" i="23"/>
  <c r="M35" i="23" s="1"/>
  <c r="K34" i="23"/>
  <c r="M34" i="23" s="1"/>
  <c r="K33" i="23"/>
  <c r="M33" i="23" s="1"/>
  <c r="K32" i="23"/>
  <c r="M32" i="23" s="1"/>
  <c r="K31" i="23"/>
  <c r="M31" i="23" s="1"/>
  <c r="K30" i="23"/>
  <c r="M30" i="23" s="1"/>
  <c r="K29" i="23"/>
  <c r="M29" i="23" s="1"/>
  <c r="K28" i="23"/>
  <c r="M28" i="23" s="1"/>
  <c r="K27" i="23"/>
  <c r="M27" i="23" s="1"/>
  <c r="K26" i="23"/>
  <c r="M26" i="23" s="1"/>
  <c r="K25" i="23"/>
  <c r="M25" i="23" s="1"/>
  <c r="K24" i="23"/>
  <c r="M24" i="23" s="1"/>
  <c r="K23" i="23"/>
  <c r="M23" i="23" s="1"/>
  <c r="K22" i="23"/>
  <c r="M22" i="23" s="1"/>
  <c r="K21" i="23"/>
  <c r="M21" i="23" s="1"/>
  <c r="K20" i="23"/>
  <c r="M20" i="23" s="1"/>
  <c r="K19" i="23"/>
  <c r="M19" i="23" s="1"/>
  <c r="K18" i="23"/>
  <c r="M18" i="23" s="1"/>
  <c r="K17" i="23"/>
  <c r="M17" i="23" s="1"/>
  <c r="K16" i="23"/>
  <c r="M16" i="23" s="1"/>
  <c r="K15" i="23"/>
  <c r="M15" i="23" s="1"/>
  <c r="K14" i="23"/>
  <c r="K13" i="23"/>
  <c r="K12" i="23"/>
  <c r="K11" i="23"/>
  <c r="K10" i="23"/>
  <c r="K9" i="23"/>
  <c r="K8" i="23"/>
  <c r="K7" i="23"/>
  <c r="K6" i="23"/>
  <c r="K5" i="23"/>
  <c r="P55" i="22"/>
  <c r="J55" i="22"/>
  <c r="O55" i="22" s="1"/>
  <c r="P54" i="22"/>
  <c r="J54" i="22"/>
  <c r="O54" i="22" s="1"/>
  <c r="P53" i="22"/>
  <c r="J53" i="22"/>
  <c r="O53" i="22" s="1"/>
  <c r="P52" i="22"/>
  <c r="J52" i="22"/>
  <c r="O52" i="22" s="1"/>
  <c r="P51" i="22"/>
  <c r="J51" i="22"/>
  <c r="O51" i="22" s="1"/>
  <c r="P50" i="22"/>
  <c r="J50" i="22"/>
  <c r="O50" i="22" s="1"/>
  <c r="P49" i="22"/>
  <c r="J49" i="22"/>
  <c r="O49" i="22" s="1"/>
  <c r="P48" i="22"/>
  <c r="J48" i="22"/>
  <c r="O48" i="22" s="1"/>
  <c r="P47" i="22"/>
  <c r="J47" i="22"/>
  <c r="O47" i="22" s="1"/>
  <c r="P46" i="22"/>
  <c r="J46" i="22"/>
  <c r="O46" i="22" s="1"/>
  <c r="P45" i="22"/>
  <c r="J45" i="22"/>
  <c r="O45" i="22" s="1"/>
  <c r="P44" i="22"/>
  <c r="J44" i="22"/>
  <c r="O44" i="22" s="1"/>
  <c r="P43" i="22"/>
  <c r="J43" i="22"/>
  <c r="O43" i="22" s="1"/>
  <c r="P42" i="22"/>
  <c r="J42" i="22"/>
  <c r="O42" i="22" s="1"/>
  <c r="P41" i="22"/>
  <c r="J41" i="22"/>
  <c r="O41" i="22" s="1"/>
  <c r="P40" i="22"/>
  <c r="J40" i="22"/>
  <c r="O40" i="22" s="1"/>
  <c r="P39" i="22"/>
  <c r="J39" i="22"/>
  <c r="O39" i="22" s="1"/>
  <c r="P38" i="22"/>
  <c r="J38" i="22"/>
  <c r="O38" i="22" s="1"/>
  <c r="P37" i="22"/>
  <c r="J37" i="22"/>
  <c r="O37" i="22" s="1"/>
  <c r="P36" i="22"/>
  <c r="J36" i="22"/>
  <c r="O36" i="22" s="1"/>
  <c r="P35" i="22"/>
  <c r="J35" i="22"/>
  <c r="O35" i="22" s="1"/>
  <c r="P34" i="22"/>
  <c r="J34" i="22"/>
  <c r="O34" i="22" s="1"/>
  <c r="P33" i="22"/>
  <c r="J33" i="22"/>
  <c r="O33" i="22" s="1"/>
  <c r="A33" i="22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P32" i="22"/>
  <c r="J32" i="22"/>
  <c r="O32" i="22" s="1"/>
  <c r="P31" i="22"/>
  <c r="O31" i="22"/>
  <c r="J31" i="22"/>
  <c r="P30" i="22"/>
  <c r="J30" i="22"/>
  <c r="O30" i="22" s="1"/>
  <c r="P29" i="22"/>
  <c r="O29" i="22"/>
  <c r="J29" i="22"/>
  <c r="P28" i="22"/>
  <c r="J28" i="22"/>
  <c r="O28" i="22" s="1"/>
  <c r="P27" i="22"/>
  <c r="O27" i="22"/>
  <c r="J27" i="22"/>
  <c r="P26" i="22"/>
  <c r="J26" i="22"/>
  <c r="O26" i="22" s="1"/>
  <c r="P25" i="22"/>
  <c r="O25" i="22"/>
  <c r="J25" i="22"/>
  <c r="P24" i="22"/>
  <c r="J24" i="22"/>
  <c r="O24" i="22" s="1"/>
  <c r="P23" i="22"/>
  <c r="O23" i="22"/>
  <c r="J23" i="22"/>
  <c r="P22" i="22"/>
  <c r="J22" i="22"/>
  <c r="O22" i="22" s="1"/>
  <c r="P21" i="22"/>
  <c r="O21" i="22"/>
  <c r="J21" i="22"/>
  <c r="P20" i="22"/>
  <c r="J20" i="22"/>
  <c r="O20" i="22" s="1"/>
  <c r="P19" i="22"/>
  <c r="O19" i="22"/>
  <c r="J19" i="22"/>
  <c r="P18" i="22"/>
  <c r="J18" i="22"/>
  <c r="O18" i="22" s="1"/>
  <c r="P17" i="22"/>
  <c r="O17" i="22"/>
  <c r="J17" i="22"/>
  <c r="P16" i="22"/>
  <c r="J16" i="22"/>
  <c r="O16" i="22" s="1"/>
  <c r="P15" i="22"/>
  <c r="O15" i="22"/>
  <c r="J15" i="22"/>
  <c r="P14" i="22"/>
  <c r="J14" i="22"/>
  <c r="O14" i="22" s="1"/>
  <c r="P13" i="22"/>
  <c r="O13" i="22"/>
  <c r="J13" i="22"/>
  <c r="P12" i="22"/>
  <c r="J12" i="22"/>
  <c r="O12" i="22" s="1"/>
  <c r="P11" i="22"/>
  <c r="O11" i="22"/>
  <c r="J11" i="22"/>
  <c r="P10" i="22"/>
  <c r="J10" i="22"/>
  <c r="O10" i="22" s="1"/>
  <c r="P9" i="22"/>
  <c r="O9" i="22"/>
  <c r="J9" i="22"/>
  <c r="P8" i="22"/>
  <c r="J8" i="22"/>
  <c r="O8" i="22" s="1"/>
  <c r="P7" i="22"/>
  <c r="O7" i="22"/>
  <c r="J7" i="22"/>
  <c r="P6" i="22"/>
  <c r="J6" i="22"/>
  <c r="O6" i="22" s="1"/>
  <c r="B69" i="21"/>
  <c r="B68" i="21"/>
  <c r="B67" i="21"/>
  <c r="B66" i="21"/>
  <c r="B65" i="21"/>
  <c r="B64" i="21"/>
  <c r="B63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A49" i="2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B48" i="21"/>
  <c r="B47" i="21"/>
  <c r="B46" i="21"/>
  <c r="B45" i="21"/>
  <c r="G64" i="20"/>
  <c r="M64" i="20" s="1"/>
  <c r="G63" i="20"/>
  <c r="M63" i="20" s="1"/>
  <c r="G62" i="20"/>
  <c r="M62" i="20" s="1"/>
  <c r="M61" i="20"/>
  <c r="G61" i="20"/>
  <c r="G60" i="20"/>
  <c r="M60" i="20" s="1"/>
  <c r="M59" i="20"/>
  <c r="G59" i="20"/>
  <c r="G58" i="20"/>
  <c r="M58" i="20" s="1"/>
  <c r="M57" i="20"/>
  <c r="G57" i="20"/>
  <c r="G56" i="20"/>
  <c r="M56" i="20" s="1"/>
  <c r="M55" i="20"/>
  <c r="G55" i="20"/>
  <c r="G54" i="20"/>
  <c r="M54" i="20" s="1"/>
  <c r="M53" i="20"/>
  <c r="G53" i="20"/>
  <c r="G52" i="20"/>
  <c r="M52" i="20" s="1"/>
  <c r="M51" i="20"/>
  <c r="G51" i="20"/>
  <c r="G50" i="20"/>
  <c r="M50" i="20" s="1"/>
  <c r="M49" i="20"/>
  <c r="G49" i="20"/>
  <c r="G48" i="20"/>
  <c r="M48" i="20" s="1"/>
  <c r="M47" i="20"/>
  <c r="G47" i="20"/>
  <c r="A47" i="20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G46" i="20"/>
  <c r="M46" i="20" s="1"/>
  <c r="A46" i="20"/>
  <c r="M45" i="20"/>
  <c r="M44" i="20"/>
  <c r="M43" i="20"/>
  <c r="M42" i="20"/>
  <c r="M41" i="20"/>
  <c r="M40" i="20"/>
  <c r="N40" i="20" s="1"/>
  <c r="N39" i="20"/>
  <c r="M39" i="20"/>
  <c r="N38" i="20"/>
  <c r="M38" i="20"/>
  <c r="N37" i="20"/>
  <c r="M37" i="20"/>
  <c r="N36" i="20"/>
  <c r="M36" i="20"/>
  <c r="N35" i="20"/>
  <c r="M35" i="20"/>
  <c r="N34" i="20"/>
  <c r="M34" i="20"/>
  <c r="N33" i="20"/>
  <c r="M33" i="20"/>
  <c r="N32" i="20"/>
  <c r="M32" i="20"/>
  <c r="N31" i="20"/>
  <c r="M31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N24" i="20"/>
  <c r="M24" i="20"/>
  <c r="N23" i="20"/>
  <c r="M23" i="20"/>
  <c r="N22" i="20"/>
  <c r="M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A6" i="20"/>
  <c r="N5" i="20"/>
  <c r="A5" i="20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A44" i="19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N100" i="18"/>
  <c r="M100" i="18"/>
  <c r="O100" i="18" s="1"/>
  <c r="N99" i="18"/>
  <c r="M99" i="18"/>
  <c r="O99" i="18" s="1"/>
  <c r="N98" i="18"/>
  <c r="M98" i="18"/>
  <c r="O98" i="18" s="1"/>
  <c r="N97" i="18"/>
  <c r="M97" i="18"/>
  <c r="O97" i="18" s="1"/>
  <c r="N96" i="18"/>
  <c r="M96" i="18"/>
  <c r="O96" i="18" s="1"/>
  <c r="N95" i="18"/>
  <c r="M95" i="18"/>
  <c r="O95" i="18" s="1"/>
  <c r="N94" i="18"/>
  <c r="M94" i="18"/>
  <c r="O94" i="18" s="1"/>
  <c r="N93" i="18"/>
  <c r="M93" i="18"/>
  <c r="O93" i="18" s="1"/>
  <c r="N92" i="18"/>
  <c r="M92" i="18"/>
  <c r="O92" i="18" s="1"/>
  <c r="N91" i="18"/>
  <c r="M91" i="18"/>
  <c r="O91" i="18" s="1"/>
  <c r="N90" i="18"/>
  <c r="M90" i="18"/>
  <c r="O90" i="18" s="1"/>
  <c r="N89" i="18"/>
  <c r="M89" i="18"/>
  <c r="O89" i="18" s="1"/>
  <c r="N88" i="18"/>
  <c r="M88" i="18"/>
  <c r="O88" i="18" s="1"/>
  <c r="N87" i="18"/>
  <c r="M87" i="18"/>
  <c r="O87" i="18" s="1"/>
  <c r="N86" i="18"/>
  <c r="M86" i="18"/>
  <c r="O86" i="18" s="1"/>
  <c r="N85" i="18"/>
  <c r="M85" i="18"/>
  <c r="O85" i="18" s="1"/>
  <c r="N84" i="18"/>
  <c r="M84" i="18"/>
  <c r="O84" i="18" s="1"/>
  <c r="N83" i="18"/>
  <c r="M83" i="18"/>
  <c r="O83" i="18" s="1"/>
  <c r="N82" i="18"/>
  <c r="M82" i="18"/>
  <c r="O82" i="18" s="1"/>
  <c r="N81" i="18"/>
  <c r="M81" i="18"/>
  <c r="O81" i="18" s="1"/>
  <c r="N80" i="18"/>
  <c r="M80" i="18"/>
  <c r="O80" i="18" s="1"/>
  <c r="A80" i="18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N79" i="18"/>
  <c r="M79" i="18"/>
  <c r="O79" i="18" s="1"/>
  <c r="N78" i="18"/>
  <c r="M78" i="18"/>
  <c r="O78" i="18" s="1"/>
  <c r="N77" i="18"/>
  <c r="M77" i="18"/>
  <c r="O77" i="18" s="1"/>
  <c r="N76" i="18"/>
  <c r="M76" i="18"/>
  <c r="O76" i="18" s="1"/>
  <c r="N75" i="18"/>
  <c r="M75" i="18"/>
  <c r="O75" i="18" s="1"/>
  <c r="N74" i="18"/>
  <c r="M74" i="18"/>
  <c r="N73" i="18"/>
  <c r="M73" i="18"/>
  <c r="N72" i="18"/>
  <c r="M72" i="18"/>
  <c r="N71" i="18"/>
  <c r="M71" i="18"/>
  <c r="N70" i="18"/>
  <c r="M70" i="18"/>
  <c r="N69" i="18"/>
  <c r="M69" i="18"/>
  <c r="N68" i="18"/>
  <c r="M68" i="18"/>
  <c r="N67" i="18"/>
  <c r="M67" i="18"/>
  <c r="Q35" i="18"/>
  <c r="O35" i="18"/>
  <c r="N35" i="18"/>
  <c r="P35" i="18" s="1"/>
  <c r="Q34" i="18"/>
  <c r="O34" i="18"/>
  <c r="N34" i="18"/>
  <c r="P34" i="18" s="1"/>
  <c r="Q33" i="18"/>
  <c r="O33" i="18"/>
  <c r="N33" i="18"/>
  <c r="P33" i="18" s="1"/>
  <c r="Q32" i="18"/>
  <c r="O32" i="18"/>
  <c r="N32" i="18"/>
  <c r="P32" i="18" s="1"/>
  <c r="Q31" i="18"/>
  <c r="O31" i="18"/>
  <c r="N31" i="18"/>
  <c r="P31" i="18" s="1"/>
  <c r="Q30" i="18"/>
  <c r="O30" i="18"/>
  <c r="N30" i="18"/>
  <c r="P30" i="18" s="1"/>
  <c r="Q29" i="18"/>
  <c r="O29" i="18"/>
  <c r="N29" i="18"/>
  <c r="P29" i="18" s="1"/>
  <c r="Q28" i="18"/>
  <c r="O28" i="18"/>
  <c r="N28" i="18"/>
  <c r="P28" i="18" s="1"/>
  <c r="Q27" i="18"/>
  <c r="O27" i="18"/>
  <c r="N27" i="18"/>
  <c r="P27" i="18" s="1"/>
  <c r="Q26" i="18"/>
  <c r="O26" i="18"/>
  <c r="N26" i="18"/>
  <c r="P26" i="18" s="1"/>
  <c r="Q25" i="18"/>
  <c r="O25" i="18"/>
  <c r="N25" i="18"/>
  <c r="P25" i="18" s="1"/>
  <c r="Q24" i="18"/>
  <c r="O24" i="18"/>
  <c r="N24" i="18"/>
  <c r="P24" i="18" s="1"/>
  <c r="Q23" i="18"/>
  <c r="O23" i="18"/>
  <c r="N23" i="18"/>
  <c r="P23" i="18" s="1"/>
  <c r="Q22" i="18"/>
  <c r="O22" i="18"/>
  <c r="N22" i="18"/>
  <c r="P22" i="18" s="1"/>
  <c r="Q21" i="18"/>
  <c r="O21" i="18"/>
  <c r="N21" i="18"/>
  <c r="P21" i="18" s="1"/>
  <c r="Q20" i="18"/>
  <c r="O20" i="18"/>
  <c r="N20" i="18"/>
  <c r="P20" i="18" s="1"/>
  <c r="Q19" i="18"/>
  <c r="O19" i="18"/>
  <c r="N19" i="18"/>
  <c r="P19" i="18" s="1"/>
  <c r="Q18" i="18"/>
  <c r="O18" i="18"/>
  <c r="N18" i="18"/>
  <c r="P18" i="18" s="1"/>
  <c r="Q17" i="18"/>
  <c r="O17" i="18"/>
  <c r="N17" i="18"/>
  <c r="P17" i="18" s="1"/>
  <c r="Q16" i="18"/>
  <c r="O16" i="18"/>
  <c r="N16" i="18"/>
  <c r="P16" i="18" s="1"/>
  <c r="Q15" i="18"/>
  <c r="O15" i="18"/>
  <c r="N15" i="18"/>
  <c r="P15" i="18" s="1"/>
  <c r="Q14" i="18"/>
  <c r="O14" i="18"/>
  <c r="N14" i="18"/>
  <c r="P14" i="18" s="1"/>
  <c r="Q13" i="18"/>
  <c r="O13" i="18"/>
  <c r="N13" i="18"/>
  <c r="P13" i="18" s="1"/>
  <c r="Q12" i="18"/>
  <c r="O12" i="18"/>
  <c r="N12" i="18"/>
  <c r="P12" i="18" s="1"/>
  <c r="Q11" i="18"/>
  <c r="O11" i="18"/>
  <c r="N11" i="18"/>
  <c r="P11" i="18" s="1"/>
  <c r="Q10" i="18"/>
  <c r="O10" i="18"/>
  <c r="N10" i="18"/>
  <c r="P10" i="18" s="1"/>
  <c r="Q9" i="18"/>
  <c r="O9" i="18"/>
  <c r="N9" i="18"/>
  <c r="P9" i="18" s="1"/>
  <c r="Q8" i="18"/>
  <c r="O8" i="18"/>
  <c r="N8" i="18"/>
  <c r="P8" i="18" s="1"/>
  <c r="Q7" i="18"/>
  <c r="O7" i="18"/>
  <c r="N7" i="18"/>
  <c r="P7" i="18" s="1"/>
  <c r="Q6" i="18"/>
  <c r="O6" i="18"/>
  <c r="N6" i="18"/>
  <c r="P6" i="18" s="1"/>
  <c r="A41" i="17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L166" i="16"/>
  <c r="L165" i="16"/>
  <c r="L164" i="16"/>
  <c r="L163" i="16"/>
  <c r="L162" i="16"/>
  <c r="L161" i="16"/>
  <c r="L160" i="16"/>
  <c r="L159" i="16"/>
  <c r="L158" i="16"/>
  <c r="L157" i="16"/>
  <c r="L156" i="16"/>
  <c r="L155" i="16"/>
  <c r="L154" i="16"/>
  <c r="L153" i="16"/>
  <c r="L152" i="16"/>
  <c r="L151" i="16"/>
  <c r="L150" i="16"/>
  <c r="L149" i="16"/>
  <c r="L148" i="16"/>
  <c r="L147" i="16"/>
  <c r="L146" i="16"/>
  <c r="L145" i="16"/>
  <c r="L144" i="16"/>
  <c r="L143" i="16"/>
  <c r="L142" i="16"/>
  <c r="L141" i="16"/>
  <c r="L140" i="16"/>
  <c r="L139" i="16"/>
  <c r="L138" i="16"/>
  <c r="L137" i="16"/>
  <c r="L136" i="16"/>
  <c r="L135" i="16"/>
  <c r="L134" i="16"/>
  <c r="L133" i="16"/>
  <c r="L132" i="16"/>
  <c r="L131" i="16"/>
  <c r="L130" i="16"/>
  <c r="L129" i="16"/>
  <c r="L128" i="16"/>
  <c r="L127" i="16"/>
  <c r="L126" i="16"/>
  <c r="L125" i="16"/>
  <c r="L124" i="16"/>
  <c r="L123" i="16"/>
  <c r="L122" i="16"/>
  <c r="L121" i="16"/>
  <c r="L120" i="16"/>
  <c r="L119" i="16"/>
  <c r="L118" i="16"/>
  <c r="L117" i="16"/>
  <c r="L116" i="16"/>
  <c r="L115" i="16"/>
  <c r="L114" i="16"/>
  <c r="L113" i="16"/>
  <c r="L112" i="16"/>
  <c r="A35" i="15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A42" i="13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A48" i="10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J322" i="9"/>
  <c r="I322" i="9"/>
  <c r="G322" i="9"/>
  <c r="F322" i="9"/>
  <c r="E322" i="9"/>
  <c r="D322" i="9"/>
  <c r="C322" i="9"/>
  <c r="B322" i="9"/>
  <c r="J321" i="9"/>
  <c r="I321" i="9"/>
  <c r="G321" i="9"/>
  <c r="F321" i="9"/>
  <c r="E321" i="9"/>
  <c r="D321" i="9"/>
  <c r="C321" i="9"/>
  <c r="B321" i="9"/>
  <c r="J320" i="9"/>
  <c r="I320" i="9"/>
  <c r="G320" i="9"/>
  <c r="F320" i="9"/>
  <c r="E320" i="9"/>
  <c r="D320" i="9"/>
  <c r="C320" i="9"/>
  <c r="B320" i="9"/>
  <c r="J319" i="9"/>
  <c r="I319" i="9"/>
  <c r="G319" i="9"/>
  <c r="F319" i="9"/>
  <c r="E319" i="9"/>
  <c r="D319" i="9"/>
  <c r="C319" i="9"/>
  <c r="B319" i="9"/>
  <c r="J318" i="9"/>
  <c r="I318" i="9"/>
  <c r="G318" i="9"/>
  <c r="F318" i="9"/>
  <c r="E318" i="9"/>
  <c r="D318" i="9"/>
  <c r="C318" i="9"/>
  <c r="B318" i="9"/>
  <c r="J317" i="9"/>
  <c r="I317" i="9"/>
  <c r="G317" i="9"/>
  <c r="F317" i="9"/>
  <c r="E317" i="9"/>
  <c r="D317" i="9"/>
  <c r="C317" i="9"/>
  <c r="B317" i="9"/>
  <c r="J316" i="9"/>
  <c r="I316" i="9"/>
  <c r="G316" i="9"/>
  <c r="F316" i="9"/>
  <c r="E316" i="9"/>
  <c r="D316" i="9"/>
  <c r="C316" i="9"/>
  <c r="B316" i="9"/>
  <c r="J315" i="9"/>
  <c r="I315" i="9"/>
  <c r="G315" i="9"/>
  <c r="F315" i="9"/>
  <c r="E315" i="9"/>
  <c r="D315" i="9"/>
  <c r="C315" i="9"/>
  <c r="B315" i="9"/>
  <c r="J314" i="9"/>
  <c r="I314" i="9"/>
  <c r="G314" i="9"/>
  <c r="F314" i="9"/>
  <c r="E314" i="9"/>
  <c r="D314" i="9"/>
  <c r="C314" i="9"/>
  <c r="B314" i="9"/>
  <c r="J313" i="9"/>
  <c r="I313" i="9"/>
  <c r="G313" i="9"/>
  <c r="F313" i="9"/>
  <c r="E313" i="9"/>
  <c r="D313" i="9"/>
  <c r="C313" i="9"/>
  <c r="B313" i="9"/>
  <c r="J312" i="9"/>
  <c r="I312" i="9"/>
  <c r="G312" i="9"/>
  <c r="F312" i="9"/>
  <c r="E312" i="9"/>
  <c r="D312" i="9"/>
  <c r="C312" i="9"/>
  <c r="B312" i="9"/>
  <c r="J311" i="9"/>
  <c r="I311" i="9"/>
  <c r="G311" i="9"/>
  <c r="F311" i="9"/>
  <c r="E311" i="9"/>
  <c r="D311" i="9"/>
  <c r="C311" i="9"/>
  <c r="B311" i="9"/>
  <c r="J310" i="9"/>
  <c r="I310" i="9"/>
  <c r="G310" i="9"/>
  <c r="F310" i="9"/>
  <c r="E310" i="9"/>
  <c r="D310" i="9"/>
  <c r="C310" i="9"/>
  <c r="B310" i="9"/>
  <c r="J309" i="9"/>
  <c r="I309" i="9"/>
  <c r="G309" i="9"/>
  <c r="F309" i="9"/>
  <c r="E309" i="9"/>
  <c r="D309" i="9"/>
  <c r="C309" i="9"/>
  <c r="B309" i="9"/>
  <c r="J308" i="9"/>
  <c r="I308" i="9"/>
  <c r="G308" i="9"/>
  <c r="F308" i="9"/>
  <c r="E308" i="9"/>
  <c r="D308" i="9"/>
  <c r="C308" i="9"/>
  <c r="B308" i="9"/>
  <c r="J307" i="9"/>
  <c r="I307" i="9"/>
  <c r="G307" i="9"/>
  <c r="F307" i="9"/>
  <c r="E307" i="9"/>
  <c r="D307" i="9"/>
  <c r="C307" i="9"/>
  <c r="B307" i="9"/>
  <c r="J306" i="9"/>
  <c r="I306" i="9"/>
  <c r="G306" i="9"/>
  <c r="F306" i="9"/>
  <c r="E306" i="9"/>
  <c r="D306" i="9"/>
  <c r="C306" i="9"/>
  <c r="B306" i="9"/>
  <c r="A306" i="9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J305" i="9"/>
  <c r="I305" i="9"/>
  <c r="G305" i="9"/>
  <c r="F305" i="9"/>
  <c r="E305" i="9"/>
  <c r="D305" i="9"/>
  <c r="C305" i="9"/>
  <c r="B305" i="9"/>
  <c r="J304" i="9"/>
  <c r="I304" i="9"/>
  <c r="G304" i="9"/>
  <c r="F304" i="9"/>
  <c r="E304" i="9"/>
  <c r="D304" i="9"/>
  <c r="C304" i="9"/>
  <c r="B304" i="9"/>
  <c r="J303" i="9"/>
  <c r="I303" i="9"/>
  <c r="G303" i="9"/>
  <c r="F303" i="9"/>
  <c r="E303" i="9"/>
  <c r="D303" i="9"/>
  <c r="C303" i="9"/>
  <c r="B303" i="9"/>
  <c r="J302" i="9"/>
  <c r="I302" i="9"/>
  <c r="G302" i="9"/>
  <c r="F302" i="9"/>
  <c r="E302" i="9"/>
  <c r="D302" i="9"/>
  <c r="C302" i="9"/>
  <c r="B302" i="9"/>
  <c r="J301" i="9"/>
  <c r="I301" i="9"/>
  <c r="G301" i="9"/>
  <c r="F301" i="9"/>
  <c r="E301" i="9"/>
  <c r="D301" i="9"/>
  <c r="C301" i="9"/>
  <c r="B301" i="9"/>
  <c r="J300" i="9"/>
  <c r="I300" i="9"/>
  <c r="G300" i="9"/>
  <c r="F300" i="9"/>
  <c r="E300" i="9"/>
  <c r="D300" i="9"/>
  <c r="C300" i="9"/>
  <c r="B300" i="9"/>
  <c r="J299" i="9"/>
  <c r="I299" i="9"/>
  <c r="G299" i="9"/>
  <c r="F299" i="9"/>
  <c r="E299" i="9"/>
  <c r="D299" i="9"/>
  <c r="C299" i="9"/>
  <c r="B299" i="9"/>
  <c r="J298" i="9"/>
  <c r="I298" i="9"/>
  <c r="G298" i="9"/>
  <c r="F298" i="9"/>
  <c r="E298" i="9"/>
  <c r="D298" i="9"/>
  <c r="C298" i="9"/>
  <c r="B298" i="9"/>
  <c r="J297" i="9"/>
  <c r="I297" i="9"/>
  <c r="G297" i="9"/>
  <c r="F297" i="9"/>
  <c r="E297" i="9"/>
  <c r="D297" i="9"/>
  <c r="C297" i="9"/>
  <c r="B297" i="9"/>
  <c r="J296" i="9"/>
  <c r="I296" i="9"/>
  <c r="G296" i="9"/>
  <c r="F296" i="9"/>
  <c r="E296" i="9"/>
  <c r="D296" i="9"/>
  <c r="C296" i="9"/>
  <c r="B296" i="9"/>
  <c r="J295" i="9"/>
  <c r="I295" i="9"/>
  <c r="G295" i="9"/>
  <c r="F295" i="9"/>
  <c r="E295" i="9"/>
  <c r="D295" i="9"/>
  <c r="C295" i="9"/>
  <c r="B295" i="9"/>
  <c r="J294" i="9"/>
  <c r="I294" i="9"/>
  <c r="G294" i="9"/>
  <c r="F294" i="9"/>
  <c r="E294" i="9"/>
  <c r="D294" i="9"/>
  <c r="C294" i="9"/>
  <c r="B294" i="9"/>
  <c r="J293" i="9"/>
  <c r="I293" i="9"/>
  <c r="G293" i="9"/>
  <c r="F293" i="9"/>
  <c r="E293" i="9"/>
  <c r="D293" i="9"/>
  <c r="C293" i="9"/>
  <c r="B293" i="9"/>
  <c r="J292" i="9"/>
  <c r="I292" i="9"/>
  <c r="G292" i="9"/>
  <c r="F292" i="9"/>
  <c r="E292" i="9"/>
  <c r="D292" i="9"/>
  <c r="C292" i="9"/>
  <c r="B292" i="9"/>
  <c r="J291" i="9"/>
  <c r="I291" i="9"/>
  <c r="G291" i="9"/>
  <c r="F291" i="9"/>
  <c r="E291" i="9"/>
  <c r="D291" i="9"/>
  <c r="C291" i="9"/>
  <c r="B291" i="9"/>
  <c r="J290" i="9"/>
  <c r="I290" i="9"/>
  <c r="G290" i="9"/>
  <c r="F290" i="9"/>
  <c r="E290" i="9"/>
  <c r="D290" i="9"/>
  <c r="C290" i="9"/>
  <c r="B290" i="9"/>
  <c r="J289" i="9"/>
  <c r="I289" i="9"/>
  <c r="G289" i="9"/>
  <c r="F289" i="9"/>
  <c r="E289" i="9"/>
  <c r="D289" i="9"/>
  <c r="C289" i="9"/>
  <c r="B289" i="9"/>
  <c r="J288" i="9"/>
  <c r="I288" i="9"/>
  <c r="G288" i="9"/>
  <c r="F288" i="9"/>
  <c r="E288" i="9"/>
  <c r="D288" i="9"/>
  <c r="C288" i="9"/>
  <c r="B288" i="9"/>
  <c r="J287" i="9"/>
  <c r="I287" i="9"/>
  <c r="G287" i="9"/>
  <c r="F287" i="9"/>
  <c r="E287" i="9"/>
  <c r="D287" i="9"/>
  <c r="C287" i="9"/>
  <c r="B287" i="9"/>
  <c r="J286" i="9"/>
  <c r="I286" i="9"/>
  <c r="G286" i="9"/>
  <c r="F286" i="9"/>
  <c r="E286" i="9"/>
  <c r="D286" i="9"/>
  <c r="C286" i="9"/>
  <c r="B286" i="9"/>
  <c r="J285" i="9"/>
  <c r="I285" i="9"/>
  <c r="G285" i="9"/>
  <c r="F285" i="9"/>
  <c r="E285" i="9"/>
  <c r="D285" i="9"/>
  <c r="C285" i="9"/>
  <c r="B285" i="9"/>
  <c r="J284" i="9"/>
  <c r="I284" i="9"/>
  <c r="G284" i="9"/>
  <c r="F284" i="9"/>
  <c r="E284" i="9"/>
  <c r="D284" i="9"/>
  <c r="C284" i="9"/>
  <c r="B284" i="9"/>
  <c r="J283" i="9"/>
  <c r="I283" i="9"/>
  <c r="G283" i="9"/>
  <c r="F283" i="9"/>
  <c r="E283" i="9"/>
  <c r="D283" i="9"/>
  <c r="C283" i="9"/>
  <c r="B283" i="9"/>
  <c r="J282" i="9"/>
  <c r="I282" i="9"/>
  <c r="G282" i="9"/>
  <c r="F282" i="9"/>
  <c r="E282" i="9"/>
  <c r="D282" i="9"/>
  <c r="C282" i="9"/>
  <c r="B282" i="9"/>
  <c r="J281" i="9"/>
  <c r="I281" i="9"/>
  <c r="G281" i="9"/>
  <c r="F281" i="9"/>
  <c r="E281" i="9"/>
  <c r="D281" i="9"/>
  <c r="C281" i="9"/>
  <c r="B281" i="9"/>
  <c r="J280" i="9"/>
  <c r="I280" i="9"/>
  <c r="G280" i="9"/>
  <c r="F280" i="9"/>
  <c r="E280" i="9"/>
  <c r="D280" i="9"/>
  <c r="C280" i="9"/>
  <c r="B280" i="9"/>
  <c r="J279" i="9"/>
  <c r="I279" i="9"/>
  <c r="G279" i="9"/>
  <c r="F279" i="9"/>
  <c r="E279" i="9"/>
  <c r="D279" i="9"/>
  <c r="C279" i="9"/>
  <c r="B279" i="9"/>
  <c r="J278" i="9"/>
  <c r="I278" i="9"/>
  <c r="G278" i="9"/>
  <c r="F278" i="9"/>
  <c r="E278" i="9"/>
  <c r="D278" i="9"/>
  <c r="C278" i="9"/>
  <c r="B278" i="9"/>
  <c r="J277" i="9"/>
  <c r="I277" i="9"/>
  <c r="G277" i="9"/>
  <c r="F277" i="9"/>
  <c r="E277" i="9"/>
  <c r="D277" i="9"/>
  <c r="C277" i="9"/>
  <c r="B277" i="9"/>
  <c r="J276" i="9"/>
  <c r="I276" i="9"/>
  <c r="G276" i="9"/>
  <c r="F276" i="9"/>
  <c r="E276" i="9"/>
  <c r="D276" i="9"/>
  <c r="C276" i="9"/>
  <c r="B276" i="9"/>
  <c r="J275" i="9"/>
  <c r="I275" i="9"/>
  <c r="G275" i="9"/>
  <c r="F275" i="9"/>
  <c r="E275" i="9"/>
  <c r="D275" i="9"/>
  <c r="C275" i="9"/>
  <c r="B275" i="9"/>
  <c r="J274" i="9"/>
  <c r="I274" i="9"/>
  <c r="G274" i="9"/>
  <c r="F274" i="9"/>
  <c r="E274" i="9"/>
  <c r="D274" i="9"/>
  <c r="C274" i="9"/>
  <c r="B274" i="9"/>
  <c r="J273" i="9"/>
  <c r="I273" i="9"/>
  <c r="G273" i="9"/>
  <c r="F273" i="9"/>
  <c r="E273" i="9"/>
  <c r="D273" i="9"/>
  <c r="C273" i="9"/>
  <c r="B273" i="9"/>
  <c r="J272" i="9"/>
  <c r="I272" i="9"/>
  <c r="G272" i="9"/>
  <c r="F272" i="9"/>
  <c r="E272" i="9"/>
  <c r="D272" i="9"/>
  <c r="C272" i="9"/>
  <c r="B272" i="9"/>
  <c r="J271" i="9"/>
  <c r="I271" i="9"/>
  <c r="G271" i="9"/>
  <c r="F271" i="9"/>
  <c r="E271" i="9"/>
  <c r="D271" i="9"/>
  <c r="C271" i="9"/>
  <c r="B271" i="9"/>
  <c r="J270" i="9"/>
  <c r="I270" i="9"/>
  <c r="G270" i="9"/>
  <c r="F270" i="9"/>
  <c r="E270" i="9"/>
  <c r="D270" i="9"/>
  <c r="C270" i="9"/>
  <c r="B270" i="9"/>
  <c r="J269" i="9"/>
  <c r="I269" i="9"/>
  <c r="G269" i="9"/>
  <c r="F269" i="9"/>
  <c r="E269" i="9"/>
  <c r="D269" i="9"/>
  <c r="C269" i="9"/>
  <c r="B269" i="9"/>
  <c r="J268" i="9"/>
  <c r="I268" i="9"/>
  <c r="G268" i="9"/>
  <c r="F268" i="9"/>
  <c r="E268" i="9"/>
  <c r="D268" i="9"/>
  <c r="C268" i="9"/>
  <c r="B268" i="9"/>
  <c r="J267" i="9"/>
  <c r="I267" i="9"/>
  <c r="G267" i="9"/>
  <c r="F267" i="9"/>
  <c r="E267" i="9"/>
  <c r="D267" i="9"/>
  <c r="C267" i="9"/>
  <c r="B267" i="9"/>
  <c r="S234" i="9"/>
  <c r="R234" i="9"/>
  <c r="Q234" i="9"/>
  <c r="P234" i="9"/>
  <c r="O234" i="9"/>
  <c r="N234" i="9"/>
  <c r="M234" i="9"/>
  <c r="L234" i="9"/>
  <c r="K234" i="9"/>
  <c r="J234" i="9"/>
  <c r="I234" i="9"/>
  <c r="H234" i="9"/>
  <c r="G234" i="9"/>
  <c r="F234" i="9"/>
  <c r="E234" i="9"/>
  <c r="D234" i="9"/>
  <c r="C234" i="9"/>
  <c r="B234" i="9"/>
  <c r="S233" i="9"/>
  <c r="R233" i="9"/>
  <c r="Q233" i="9"/>
  <c r="P233" i="9"/>
  <c r="O233" i="9"/>
  <c r="N233" i="9"/>
  <c r="M233" i="9"/>
  <c r="L233" i="9"/>
  <c r="K233" i="9"/>
  <c r="J233" i="9"/>
  <c r="I233" i="9"/>
  <c r="H233" i="9"/>
  <c r="G233" i="9"/>
  <c r="F233" i="9"/>
  <c r="E233" i="9"/>
  <c r="D233" i="9"/>
  <c r="C233" i="9"/>
  <c r="B233" i="9"/>
  <c r="S232" i="9"/>
  <c r="R232" i="9"/>
  <c r="Q232" i="9"/>
  <c r="P232" i="9"/>
  <c r="O232" i="9"/>
  <c r="N232" i="9"/>
  <c r="M232" i="9"/>
  <c r="L232" i="9"/>
  <c r="K232" i="9"/>
  <c r="J232" i="9"/>
  <c r="I232" i="9"/>
  <c r="H232" i="9"/>
  <c r="G232" i="9"/>
  <c r="F232" i="9"/>
  <c r="E232" i="9"/>
  <c r="D232" i="9"/>
  <c r="C232" i="9"/>
  <c r="B232" i="9"/>
  <c r="S231" i="9"/>
  <c r="R231" i="9"/>
  <c r="Q231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231" i="9"/>
  <c r="B231" i="9"/>
  <c r="S230" i="9"/>
  <c r="R230" i="9"/>
  <c r="Q230" i="9"/>
  <c r="P230" i="9"/>
  <c r="O230" i="9"/>
  <c r="N230" i="9"/>
  <c r="M230" i="9"/>
  <c r="L230" i="9"/>
  <c r="K230" i="9"/>
  <c r="J230" i="9"/>
  <c r="I230" i="9"/>
  <c r="H230" i="9"/>
  <c r="G230" i="9"/>
  <c r="F230" i="9"/>
  <c r="E230" i="9"/>
  <c r="D230" i="9"/>
  <c r="C230" i="9"/>
  <c r="B230" i="9"/>
  <c r="S229" i="9"/>
  <c r="R229" i="9"/>
  <c r="Q229" i="9"/>
  <c r="P229" i="9"/>
  <c r="O229" i="9"/>
  <c r="N229" i="9"/>
  <c r="M229" i="9"/>
  <c r="L229" i="9"/>
  <c r="K229" i="9"/>
  <c r="J229" i="9"/>
  <c r="I229" i="9"/>
  <c r="H229" i="9"/>
  <c r="G229" i="9"/>
  <c r="F229" i="9"/>
  <c r="E229" i="9"/>
  <c r="D229" i="9"/>
  <c r="C229" i="9"/>
  <c r="B229" i="9"/>
  <c r="S228" i="9"/>
  <c r="R228" i="9"/>
  <c r="Q228" i="9"/>
  <c r="P228" i="9"/>
  <c r="O228" i="9"/>
  <c r="N228" i="9"/>
  <c r="M228" i="9"/>
  <c r="L228" i="9"/>
  <c r="K228" i="9"/>
  <c r="J228" i="9"/>
  <c r="I228" i="9"/>
  <c r="H228" i="9"/>
  <c r="G228" i="9"/>
  <c r="F228" i="9"/>
  <c r="E228" i="9"/>
  <c r="D228" i="9"/>
  <c r="C228" i="9"/>
  <c r="B228" i="9"/>
  <c r="S227" i="9"/>
  <c r="R227" i="9"/>
  <c r="Q227" i="9"/>
  <c r="P227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C227" i="9"/>
  <c r="B227" i="9"/>
  <c r="S226" i="9"/>
  <c r="R226" i="9"/>
  <c r="Q226" i="9"/>
  <c r="P226" i="9"/>
  <c r="O226" i="9"/>
  <c r="N226" i="9"/>
  <c r="M226" i="9"/>
  <c r="L226" i="9"/>
  <c r="K226" i="9"/>
  <c r="J226" i="9"/>
  <c r="I226" i="9"/>
  <c r="H226" i="9"/>
  <c r="G226" i="9"/>
  <c r="F226" i="9"/>
  <c r="E226" i="9"/>
  <c r="D226" i="9"/>
  <c r="C226" i="9"/>
  <c r="B226" i="9"/>
  <c r="S225" i="9"/>
  <c r="R225" i="9"/>
  <c r="Q225" i="9"/>
  <c r="P225" i="9"/>
  <c r="O225" i="9"/>
  <c r="N225" i="9"/>
  <c r="M225" i="9"/>
  <c r="L225" i="9"/>
  <c r="K225" i="9"/>
  <c r="J225" i="9"/>
  <c r="I225" i="9"/>
  <c r="H225" i="9"/>
  <c r="G225" i="9"/>
  <c r="F225" i="9"/>
  <c r="E225" i="9"/>
  <c r="D225" i="9"/>
  <c r="C225" i="9"/>
  <c r="B225" i="9"/>
  <c r="S224" i="9"/>
  <c r="R224" i="9"/>
  <c r="Q224" i="9"/>
  <c r="P224" i="9"/>
  <c r="O224" i="9"/>
  <c r="N224" i="9"/>
  <c r="M224" i="9"/>
  <c r="L224" i="9"/>
  <c r="K224" i="9"/>
  <c r="J224" i="9"/>
  <c r="I224" i="9"/>
  <c r="H224" i="9"/>
  <c r="G224" i="9"/>
  <c r="F224" i="9"/>
  <c r="E224" i="9"/>
  <c r="D224" i="9"/>
  <c r="C224" i="9"/>
  <c r="B224" i="9"/>
  <c r="S223" i="9"/>
  <c r="R223" i="9"/>
  <c r="Q223" i="9"/>
  <c r="P223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C223" i="9"/>
  <c r="B223" i="9"/>
  <c r="S222" i="9"/>
  <c r="R222" i="9"/>
  <c r="Q222" i="9"/>
  <c r="P222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C222" i="9"/>
  <c r="B222" i="9"/>
  <c r="S221" i="9"/>
  <c r="R221" i="9"/>
  <c r="Q221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C221" i="9"/>
  <c r="B221" i="9"/>
  <c r="S220" i="9"/>
  <c r="R220" i="9"/>
  <c r="Q220" i="9"/>
  <c r="P220" i="9"/>
  <c r="O220" i="9"/>
  <c r="N220" i="9"/>
  <c r="M220" i="9"/>
  <c r="L220" i="9"/>
  <c r="K220" i="9"/>
  <c r="J220" i="9"/>
  <c r="I220" i="9"/>
  <c r="H220" i="9"/>
  <c r="G220" i="9"/>
  <c r="F220" i="9"/>
  <c r="E220" i="9"/>
  <c r="D220" i="9"/>
  <c r="C220" i="9"/>
  <c r="B220" i="9"/>
  <c r="S219" i="9"/>
  <c r="R219" i="9"/>
  <c r="Q219" i="9"/>
  <c r="P219" i="9"/>
  <c r="O219" i="9"/>
  <c r="N219" i="9"/>
  <c r="M219" i="9"/>
  <c r="L219" i="9"/>
  <c r="K219" i="9"/>
  <c r="J219" i="9"/>
  <c r="I219" i="9"/>
  <c r="H219" i="9"/>
  <c r="G219" i="9"/>
  <c r="F219" i="9"/>
  <c r="E219" i="9"/>
  <c r="D219" i="9"/>
  <c r="C219" i="9"/>
  <c r="B219" i="9"/>
  <c r="A219" i="9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S218" i="9"/>
  <c r="R218" i="9"/>
  <c r="Q218" i="9"/>
  <c r="P218" i="9"/>
  <c r="O218" i="9"/>
  <c r="N218" i="9"/>
  <c r="M218" i="9"/>
  <c r="L218" i="9"/>
  <c r="K218" i="9"/>
  <c r="J218" i="9"/>
  <c r="I218" i="9"/>
  <c r="H218" i="9"/>
  <c r="G218" i="9"/>
  <c r="F218" i="9"/>
  <c r="E218" i="9"/>
  <c r="D218" i="9"/>
  <c r="C218" i="9"/>
  <c r="B218" i="9"/>
  <c r="A218" i="9"/>
  <c r="S217" i="9"/>
  <c r="R217" i="9"/>
  <c r="Q217" i="9"/>
  <c r="P217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C217" i="9"/>
  <c r="B217" i="9"/>
  <c r="S216" i="9"/>
  <c r="R216" i="9"/>
  <c r="Q216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C216" i="9"/>
  <c r="B216" i="9"/>
  <c r="S215" i="9"/>
  <c r="R215" i="9"/>
  <c r="Q215" i="9"/>
  <c r="P215" i="9"/>
  <c r="O215" i="9"/>
  <c r="N215" i="9"/>
  <c r="M215" i="9"/>
  <c r="L215" i="9"/>
  <c r="K215" i="9"/>
  <c r="J215" i="9"/>
  <c r="I215" i="9"/>
  <c r="H215" i="9"/>
  <c r="G215" i="9"/>
  <c r="F215" i="9"/>
  <c r="E215" i="9"/>
  <c r="D215" i="9"/>
  <c r="C215" i="9"/>
  <c r="B215" i="9"/>
  <c r="S214" i="9"/>
  <c r="R214" i="9"/>
  <c r="Q214" i="9"/>
  <c r="P214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B214" i="9"/>
  <c r="S213" i="9"/>
  <c r="R213" i="9"/>
  <c r="Q213" i="9"/>
  <c r="P213" i="9"/>
  <c r="O213" i="9"/>
  <c r="N213" i="9"/>
  <c r="M213" i="9"/>
  <c r="L213" i="9"/>
  <c r="K213" i="9"/>
  <c r="J213" i="9"/>
  <c r="I213" i="9"/>
  <c r="H213" i="9"/>
  <c r="G213" i="9"/>
  <c r="F213" i="9"/>
  <c r="E213" i="9"/>
  <c r="D213" i="9"/>
  <c r="C213" i="9"/>
  <c r="B213" i="9"/>
  <c r="S212" i="9"/>
  <c r="R212" i="9"/>
  <c r="Q212" i="9"/>
  <c r="P212" i="9"/>
  <c r="O212" i="9"/>
  <c r="N212" i="9"/>
  <c r="M212" i="9"/>
  <c r="L212" i="9"/>
  <c r="K212" i="9"/>
  <c r="J212" i="9"/>
  <c r="I212" i="9"/>
  <c r="H212" i="9"/>
  <c r="G212" i="9"/>
  <c r="F212" i="9"/>
  <c r="E212" i="9"/>
  <c r="D212" i="9"/>
  <c r="C212" i="9"/>
  <c r="B212" i="9"/>
  <c r="S211" i="9"/>
  <c r="R211" i="9"/>
  <c r="Q211" i="9"/>
  <c r="P211" i="9"/>
  <c r="O211" i="9"/>
  <c r="N211" i="9"/>
  <c r="M211" i="9"/>
  <c r="L211" i="9"/>
  <c r="K211" i="9"/>
  <c r="J211" i="9"/>
  <c r="I211" i="9"/>
  <c r="H211" i="9"/>
  <c r="G211" i="9"/>
  <c r="F211" i="9"/>
  <c r="E211" i="9"/>
  <c r="D211" i="9"/>
  <c r="C211" i="9"/>
  <c r="B211" i="9"/>
  <c r="S210" i="9"/>
  <c r="R210" i="9"/>
  <c r="Q210" i="9"/>
  <c r="P210" i="9"/>
  <c r="O210" i="9"/>
  <c r="N210" i="9"/>
  <c r="M210" i="9"/>
  <c r="L210" i="9"/>
  <c r="K210" i="9"/>
  <c r="J210" i="9"/>
  <c r="I210" i="9"/>
  <c r="H210" i="9"/>
  <c r="G210" i="9"/>
  <c r="F210" i="9"/>
  <c r="E210" i="9"/>
  <c r="D210" i="9"/>
  <c r="C210" i="9"/>
  <c r="B210" i="9"/>
  <c r="S209" i="9"/>
  <c r="R209" i="9"/>
  <c r="Q209" i="9"/>
  <c r="P209" i="9"/>
  <c r="O209" i="9"/>
  <c r="N209" i="9"/>
  <c r="M209" i="9"/>
  <c r="L209" i="9"/>
  <c r="K209" i="9"/>
  <c r="J209" i="9"/>
  <c r="I209" i="9"/>
  <c r="H209" i="9"/>
  <c r="G209" i="9"/>
  <c r="F209" i="9"/>
  <c r="E209" i="9"/>
  <c r="D209" i="9"/>
  <c r="C209" i="9"/>
  <c r="B209" i="9"/>
  <c r="S208" i="9"/>
  <c r="R208" i="9"/>
  <c r="Q208" i="9"/>
  <c r="P208" i="9"/>
  <c r="O208" i="9"/>
  <c r="N208" i="9"/>
  <c r="M208" i="9"/>
  <c r="L208" i="9"/>
  <c r="K208" i="9"/>
  <c r="J208" i="9"/>
  <c r="I208" i="9"/>
  <c r="H208" i="9"/>
  <c r="G208" i="9"/>
  <c r="F208" i="9"/>
  <c r="E208" i="9"/>
  <c r="D208" i="9"/>
  <c r="C208" i="9"/>
  <c r="B208" i="9"/>
  <c r="S207" i="9"/>
  <c r="R207" i="9"/>
  <c r="Q207" i="9"/>
  <c r="P207" i="9"/>
  <c r="O207" i="9"/>
  <c r="N207" i="9"/>
  <c r="M207" i="9"/>
  <c r="L207" i="9"/>
  <c r="K207" i="9"/>
  <c r="J207" i="9"/>
  <c r="I207" i="9"/>
  <c r="H207" i="9"/>
  <c r="G207" i="9"/>
  <c r="F207" i="9"/>
  <c r="E207" i="9"/>
  <c r="D207" i="9"/>
  <c r="C207" i="9"/>
  <c r="B207" i="9"/>
  <c r="S206" i="9"/>
  <c r="R206" i="9"/>
  <c r="Q206" i="9"/>
  <c r="P206" i="9"/>
  <c r="O206" i="9"/>
  <c r="N206" i="9"/>
  <c r="M206" i="9"/>
  <c r="L206" i="9"/>
  <c r="K206" i="9"/>
  <c r="J206" i="9"/>
  <c r="I206" i="9"/>
  <c r="H206" i="9"/>
  <c r="G206" i="9"/>
  <c r="F206" i="9"/>
  <c r="E206" i="9"/>
  <c r="D206" i="9"/>
  <c r="C206" i="9"/>
  <c r="B206" i="9"/>
  <c r="S205" i="9"/>
  <c r="R205" i="9"/>
  <c r="Q205" i="9"/>
  <c r="P205" i="9"/>
  <c r="O205" i="9"/>
  <c r="N205" i="9"/>
  <c r="M205" i="9"/>
  <c r="L205" i="9"/>
  <c r="K205" i="9"/>
  <c r="J205" i="9"/>
  <c r="I205" i="9"/>
  <c r="H205" i="9"/>
  <c r="G205" i="9"/>
  <c r="F205" i="9"/>
  <c r="E205" i="9"/>
  <c r="D205" i="9"/>
  <c r="C205" i="9"/>
  <c r="B205" i="9"/>
  <c r="S204" i="9"/>
  <c r="R204" i="9"/>
  <c r="Q204" i="9"/>
  <c r="P204" i="9"/>
  <c r="O204" i="9"/>
  <c r="N204" i="9"/>
  <c r="M204" i="9"/>
  <c r="L204" i="9"/>
  <c r="K204" i="9"/>
  <c r="J204" i="9"/>
  <c r="I204" i="9"/>
  <c r="H204" i="9"/>
  <c r="G204" i="9"/>
  <c r="F204" i="9"/>
  <c r="E204" i="9"/>
  <c r="D204" i="9"/>
  <c r="C204" i="9"/>
  <c r="B204" i="9"/>
  <c r="S203" i="9"/>
  <c r="R203" i="9"/>
  <c r="Q203" i="9"/>
  <c r="P203" i="9"/>
  <c r="O203" i="9"/>
  <c r="N203" i="9"/>
  <c r="M203" i="9"/>
  <c r="L203" i="9"/>
  <c r="K203" i="9"/>
  <c r="J203" i="9"/>
  <c r="I203" i="9"/>
  <c r="H203" i="9"/>
  <c r="G203" i="9"/>
  <c r="F203" i="9"/>
  <c r="E203" i="9"/>
  <c r="D203" i="9"/>
  <c r="C203" i="9"/>
  <c r="B203" i="9"/>
  <c r="S202" i="9"/>
  <c r="R202" i="9"/>
  <c r="Q202" i="9"/>
  <c r="P202" i="9"/>
  <c r="O202" i="9"/>
  <c r="N202" i="9"/>
  <c r="M202" i="9"/>
  <c r="L202" i="9"/>
  <c r="K202" i="9"/>
  <c r="J202" i="9"/>
  <c r="I202" i="9"/>
  <c r="H202" i="9"/>
  <c r="G202" i="9"/>
  <c r="F202" i="9"/>
  <c r="E202" i="9"/>
  <c r="D202" i="9"/>
  <c r="C202" i="9"/>
  <c r="B202" i="9"/>
  <c r="S201" i="9"/>
  <c r="R201" i="9"/>
  <c r="Q201" i="9"/>
  <c r="P201" i="9"/>
  <c r="O201" i="9"/>
  <c r="N201" i="9"/>
  <c r="M201" i="9"/>
  <c r="L201" i="9"/>
  <c r="K201" i="9"/>
  <c r="J201" i="9"/>
  <c r="I201" i="9"/>
  <c r="H201" i="9"/>
  <c r="G201" i="9"/>
  <c r="F201" i="9"/>
  <c r="E201" i="9"/>
  <c r="D201" i="9"/>
  <c r="C201" i="9"/>
  <c r="B201" i="9"/>
  <c r="S200" i="9"/>
  <c r="R200" i="9"/>
  <c r="Q200" i="9"/>
  <c r="P200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C200" i="9"/>
  <c r="B200" i="9"/>
  <c r="S199" i="9"/>
  <c r="R199" i="9"/>
  <c r="Q199" i="9"/>
  <c r="P199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B199" i="9"/>
  <c r="S198" i="9"/>
  <c r="R198" i="9"/>
  <c r="Q198" i="9"/>
  <c r="P198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B198" i="9"/>
  <c r="S197" i="9"/>
  <c r="R197" i="9"/>
  <c r="Q197" i="9"/>
  <c r="P197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B197" i="9"/>
  <c r="S196" i="9"/>
  <c r="R196" i="9"/>
  <c r="Q196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B196" i="9"/>
  <c r="S195" i="9"/>
  <c r="R195" i="9"/>
  <c r="Q195" i="9"/>
  <c r="P195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B195" i="9"/>
  <c r="S194" i="9"/>
  <c r="R194" i="9"/>
  <c r="Q194" i="9"/>
  <c r="P194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B194" i="9"/>
  <c r="S193" i="9"/>
  <c r="R193" i="9"/>
  <c r="Q193" i="9"/>
  <c r="P193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B193" i="9"/>
  <c r="S192" i="9"/>
  <c r="R192" i="9"/>
  <c r="Q192" i="9"/>
  <c r="P192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B192" i="9"/>
  <c r="S191" i="9"/>
  <c r="R191" i="9"/>
  <c r="Q191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B191" i="9"/>
  <c r="S190" i="9"/>
  <c r="R190" i="9"/>
  <c r="Q190" i="9"/>
  <c r="P190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B190" i="9"/>
  <c r="S189" i="9"/>
  <c r="R189" i="9"/>
  <c r="Q189" i="9"/>
  <c r="P189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B189" i="9"/>
  <c r="S188" i="9"/>
  <c r="R188" i="9"/>
  <c r="Q188" i="9"/>
  <c r="P188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B188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G187" i="9"/>
  <c r="F187" i="9"/>
  <c r="E187" i="9"/>
  <c r="D187" i="9"/>
  <c r="C187" i="9"/>
  <c r="B187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S147" i="9"/>
  <c r="R147" i="9"/>
  <c r="P147" i="9"/>
  <c r="O147" i="9"/>
  <c r="N147" i="9"/>
  <c r="M147" i="9"/>
  <c r="L147" i="9"/>
  <c r="K147" i="9"/>
  <c r="J147" i="9"/>
  <c r="I147" i="9"/>
  <c r="G147" i="9"/>
  <c r="F147" i="9"/>
  <c r="E147" i="9"/>
  <c r="D147" i="9"/>
  <c r="C147" i="9"/>
  <c r="B147" i="9"/>
  <c r="S146" i="9"/>
  <c r="R146" i="9"/>
  <c r="P146" i="9"/>
  <c r="O146" i="9"/>
  <c r="N146" i="9"/>
  <c r="M146" i="9"/>
  <c r="L146" i="9"/>
  <c r="K146" i="9"/>
  <c r="J146" i="9"/>
  <c r="I146" i="9"/>
  <c r="G146" i="9"/>
  <c r="F146" i="9"/>
  <c r="E146" i="9"/>
  <c r="D146" i="9"/>
  <c r="C146" i="9"/>
  <c r="B146" i="9"/>
  <c r="S145" i="9"/>
  <c r="R145" i="9"/>
  <c r="P145" i="9"/>
  <c r="O145" i="9"/>
  <c r="N145" i="9"/>
  <c r="M145" i="9"/>
  <c r="L145" i="9"/>
  <c r="K145" i="9"/>
  <c r="J145" i="9"/>
  <c r="I145" i="9"/>
  <c r="G145" i="9"/>
  <c r="F145" i="9"/>
  <c r="E145" i="9"/>
  <c r="D145" i="9"/>
  <c r="C145" i="9"/>
  <c r="B145" i="9"/>
  <c r="S144" i="9"/>
  <c r="R144" i="9"/>
  <c r="P144" i="9"/>
  <c r="O144" i="9"/>
  <c r="N144" i="9"/>
  <c r="M144" i="9"/>
  <c r="L144" i="9"/>
  <c r="K144" i="9"/>
  <c r="J144" i="9"/>
  <c r="I144" i="9"/>
  <c r="G144" i="9"/>
  <c r="F144" i="9"/>
  <c r="E144" i="9"/>
  <c r="D144" i="9"/>
  <c r="C144" i="9"/>
  <c r="B144" i="9"/>
  <c r="S143" i="9"/>
  <c r="R143" i="9"/>
  <c r="P143" i="9"/>
  <c r="O143" i="9"/>
  <c r="N143" i="9"/>
  <c r="M143" i="9"/>
  <c r="L143" i="9"/>
  <c r="K143" i="9"/>
  <c r="J143" i="9"/>
  <c r="I143" i="9"/>
  <c r="G143" i="9"/>
  <c r="F143" i="9"/>
  <c r="E143" i="9"/>
  <c r="D143" i="9"/>
  <c r="C143" i="9"/>
  <c r="B143" i="9"/>
  <c r="S142" i="9"/>
  <c r="R142" i="9"/>
  <c r="P142" i="9"/>
  <c r="O142" i="9"/>
  <c r="N142" i="9"/>
  <c r="M142" i="9"/>
  <c r="L142" i="9"/>
  <c r="K142" i="9"/>
  <c r="J142" i="9"/>
  <c r="I142" i="9"/>
  <c r="G142" i="9"/>
  <c r="F142" i="9"/>
  <c r="E142" i="9"/>
  <c r="D142" i="9"/>
  <c r="C142" i="9"/>
  <c r="B142" i="9"/>
  <c r="S141" i="9"/>
  <c r="R141" i="9"/>
  <c r="P141" i="9"/>
  <c r="O141" i="9"/>
  <c r="N141" i="9"/>
  <c r="M141" i="9"/>
  <c r="L141" i="9"/>
  <c r="K141" i="9"/>
  <c r="J141" i="9"/>
  <c r="I141" i="9"/>
  <c r="G141" i="9"/>
  <c r="F141" i="9"/>
  <c r="E141" i="9"/>
  <c r="D141" i="9"/>
  <c r="C141" i="9"/>
  <c r="B141" i="9"/>
  <c r="S140" i="9"/>
  <c r="R140" i="9"/>
  <c r="P140" i="9"/>
  <c r="O140" i="9"/>
  <c r="N140" i="9"/>
  <c r="M140" i="9"/>
  <c r="L140" i="9"/>
  <c r="K140" i="9"/>
  <c r="J140" i="9"/>
  <c r="I140" i="9"/>
  <c r="G140" i="9"/>
  <c r="F140" i="9"/>
  <c r="E140" i="9"/>
  <c r="D140" i="9"/>
  <c r="C140" i="9"/>
  <c r="B140" i="9"/>
  <c r="S139" i="9"/>
  <c r="R139" i="9"/>
  <c r="P139" i="9"/>
  <c r="O139" i="9"/>
  <c r="N139" i="9"/>
  <c r="M139" i="9"/>
  <c r="L139" i="9"/>
  <c r="K139" i="9"/>
  <c r="J139" i="9"/>
  <c r="I139" i="9"/>
  <c r="G139" i="9"/>
  <c r="F139" i="9"/>
  <c r="E139" i="9"/>
  <c r="D139" i="9"/>
  <c r="C139" i="9"/>
  <c r="B139" i="9"/>
  <c r="S138" i="9"/>
  <c r="R138" i="9"/>
  <c r="P138" i="9"/>
  <c r="O138" i="9"/>
  <c r="N138" i="9"/>
  <c r="M138" i="9"/>
  <c r="L138" i="9"/>
  <c r="K138" i="9"/>
  <c r="J138" i="9"/>
  <c r="I138" i="9"/>
  <c r="G138" i="9"/>
  <c r="F138" i="9"/>
  <c r="E138" i="9"/>
  <c r="D138" i="9"/>
  <c r="C138" i="9"/>
  <c r="B138" i="9"/>
  <c r="S137" i="9"/>
  <c r="R137" i="9"/>
  <c r="P137" i="9"/>
  <c r="O137" i="9"/>
  <c r="N137" i="9"/>
  <c r="M137" i="9"/>
  <c r="L137" i="9"/>
  <c r="K137" i="9"/>
  <c r="J137" i="9"/>
  <c r="I137" i="9"/>
  <c r="G137" i="9"/>
  <c r="F137" i="9"/>
  <c r="E137" i="9"/>
  <c r="D137" i="9"/>
  <c r="C137" i="9"/>
  <c r="B137" i="9"/>
  <c r="S136" i="9"/>
  <c r="R136" i="9"/>
  <c r="P136" i="9"/>
  <c r="O136" i="9"/>
  <c r="N136" i="9"/>
  <c r="M136" i="9"/>
  <c r="L136" i="9"/>
  <c r="K136" i="9"/>
  <c r="J136" i="9"/>
  <c r="I136" i="9"/>
  <c r="G136" i="9"/>
  <c r="F136" i="9"/>
  <c r="E136" i="9"/>
  <c r="D136" i="9"/>
  <c r="C136" i="9"/>
  <c r="B136" i="9"/>
  <c r="S135" i="9"/>
  <c r="R135" i="9"/>
  <c r="P135" i="9"/>
  <c r="O135" i="9"/>
  <c r="N135" i="9"/>
  <c r="M135" i="9"/>
  <c r="L135" i="9"/>
  <c r="K135" i="9"/>
  <c r="J135" i="9"/>
  <c r="I135" i="9"/>
  <c r="G135" i="9"/>
  <c r="F135" i="9"/>
  <c r="E135" i="9"/>
  <c r="D135" i="9"/>
  <c r="C135" i="9"/>
  <c r="B135" i="9"/>
  <c r="S134" i="9"/>
  <c r="R134" i="9"/>
  <c r="P134" i="9"/>
  <c r="O134" i="9"/>
  <c r="N134" i="9"/>
  <c r="M134" i="9"/>
  <c r="L134" i="9"/>
  <c r="K134" i="9"/>
  <c r="J134" i="9"/>
  <c r="I134" i="9"/>
  <c r="G134" i="9"/>
  <c r="F134" i="9"/>
  <c r="E134" i="9"/>
  <c r="D134" i="9"/>
  <c r="C134" i="9"/>
  <c r="B134" i="9"/>
  <c r="S133" i="9"/>
  <c r="R133" i="9"/>
  <c r="P133" i="9"/>
  <c r="O133" i="9"/>
  <c r="N133" i="9"/>
  <c r="M133" i="9"/>
  <c r="L133" i="9"/>
  <c r="K133" i="9"/>
  <c r="J133" i="9"/>
  <c r="I133" i="9"/>
  <c r="G133" i="9"/>
  <c r="F133" i="9"/>
  <c r="E133" i="9"/>
  <c r="D133" i="9"/>
  <c r="C133" i="9"/>
  <c r="B133" i="9"/>
  <c r="S132" i="9"/>
  <c r="R132" i="9"/>
  <c r="P132" i="9"/>
  <c r="O132" i="9"/>
  <c r="N132" i="9"/>
  <c r="M132" i="9"/>
  <c r="L132" i="9"/>
  <c r="K132" i="9"/>
  <c r="J132" i="9"/>
  <c r="I132" i="9"/>
  <c r="G132" i="9"/>
  <c r="F132" i="9"/>
  <c r="E132" i="9"/>
  <c r="D132" i="9"/>
  <c r="C132" i="9"/>
  <c r="B132" i="9"/>
  <c r="S131" i="9"/>
  <c r="R131" i="9"/>
  <c r="P131" i="9"/>
  <c r="O131" i="9"/>
  <c r="N131" i="9"/>
  <c r="M131" i="9"/>
  <c r="L131" i="9"/>
  <c r="K131" i="9"/>
  <c r="J131" i="9"/>
  <c r="I131" i="9"/>
  <c r="G131" i="9"/>
  <c r="F131" i="9"/>
  <c r="E131" i="9"/>
  <c r="D131" i="9"/>
  <c r="C131" i="9"/>
  <c r="B131" i="9"/>
  <c r="A131" i="9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S130" i="9"/>
  <c r="R130" i="9"/>
  <c r="P130" i="9"/>
  <c r="O130" i="9"/>
  <c r="N130" i="9"/>
  <c r="M130" i="9"/>
  <c r="L130" i="9"/>
  <c r="K130" i="9"/>
  <c r="J130" i="9"/>
  <c r="I130" i="9"/>
  <c r="G130" i="9"/>
  <c r="F130" i="9"/>
  <c r="E130" i="9"/>
  <c r="D130" i="9"/>
  <c r="C130" i="9"/>
  <c r="B130" i="9"/>
  <c r="S129" i="9"/>
  <c r="R129" i="9"/>
  <c r="P129" i="9"/>
  <c r="O129" i="9"/>
  <c r="N129" i="9"/>
  <c r="M129" i="9"/>
  <c r="L129" i="9"/>
  <c r="K129" i="9"/>
  <c r="J129" i="9"/>
  <c r="I129" i="9"/>
  <c r="G129" i="9"/>
  <c r="F129" i="9"/>
  <c r="E129" i="9"/>
  <c r="D129" i="9"/>
  <c r="C129" i="9"/>
  <c r="B129" i="9"/>
  <c r="S128" i="9"/>
  <c r="R128" i="9"/>
  <c r="P128" i="9"/>
  <c r="O128" i="9"/>
  <c r="N128" i="9"/>
  <c r="M128" i="9"/>
  <c r="L128" i="9"/>
  <c r="K128" i="9"/>
  <c r="J128" i="9"/>
  <c r="I128" i="9"/>
  <c r="G128" i="9"/>
  <c r="F128" i="9"/>
  <c r="E128" i="9"/>
  <c r="D128" i="9"/>
  <c r="C128" i="9"/>
  <c r="B128" i="9"/>
  <c r="S127" i="9"/>
  <c r="R127" i="9"/>
  <c r="P127" i="9"/>
  <c r="O127" i="9"/>
  <c r="N127" i="9"/>
  <c r="M127" i="9"/>
  <c r="L127" i="9"/>
  <c r="K127" i="9"/>
  <c r="J127" i="9"/>
  <c r="I127" i="9"/>
  <c r="G127" i="9"/>
  <c r="F127" i="9"/>
  <c r="E127" i="9"/>
  <c r="D127" i="9"/>
  <c r="C127" i="9"/>
  <c r="B127" i="9"/>
  <c r="S126" i="9"/>
  <c r="R126" i="9"/>
  <c r="P126" i="9"/>
  <c r="O126" i="9"/>
  <c r="N126" i="9"/>
  <c r="M126" i="9"/>
  <c r="L126" i="9"/>
  <c r="K126" i="9"/>
  <c r="J126" i="9"/>
  <c r="I126" i="9"/>
  <c r="G126" i="9"/>
  <c r="F126" i="9"/>
  <c r="E126" i="9"/>
  <c r="D126" i="9"/>
  <c r="C126" i="9"/>
  <c r="B126" i="9"/>
  <c r="S125" i="9"/>
  <c r="R125" i="9"/>
  <c r="P125" i="9"/>
  <c r="O125" i="9"/>
  <c r="N125" i="9"/>
  <c r="M125" i="9"/>
  <c r="L125" i="9"/>
  <c r="K125" i="9"/>
  <c r="J125" i="9"/>
  <c r="I125" i="9"/>
  <c r="G125" i="9"/>
  <c r="F125" i="9"/>
  <c r="E125" i="9"/>
  <c r="D125" i="9"/>
  <c r="C125" i="9"/>
  <c r="B125" i="9"/>
  <c r="S124" i="9"/>
  <c r="R124" i="9"/>
  <c r="P124" i="9"/>
  <c r="O124" i="9"/>
  <c r="N124" i="9"/>
  <c r="M124" i="9"/>
  <c r="L124" i="9"/>
  <c r="K124" i="9"/>
  <c r="J124" i="9"/>
  <c r="I124" i="9"/>
  <c r="G124" i="9"/>
  <c r="F124" i="9"/>
  <c r="E124" i="9"/>
  <c r="D124" i="9"/>
  <c r="C124" i="9"/>
  <c r="B124" i="9"/>
  <c r="S123" i="9"/>
  <c r="R123" i="9"/>
  <c r="P123" i="9"/>
  <c r="O123" i="9"/>
  <c r="N123" i="9"/>
  <c r="M123" i="9"/>
  <c r="L123" i="9"/>
  <c r="K123" i="9"/>
  <c r="J123" i="9"/>
  <c r="I123" i="9"/>
  <c r="G123" i="9"/>
  <c r="F123" i="9"/>
  <c r="E123" i="9"/>
  <c r="D123" i="9"/>
  <c r="C123" i="9"/>
  <c r="B123" i="9"/>
  <c r="S122" i="9"/>
  <c r="R122" i="9"/>
  <c r="P122" i="9"/>
  <c r="O122" i="9"/>
  <c r="N122" i="9"/>
  <c r="M122" i="9"/>
  <c r="L122" i="9"/>
  <c r="K122" i="9"/>
  <c r="J122" i="9"/>
  <c r="I122" i="9"/>
  <c r="G122" i="9"/>
  <c r="F122" i="9"/>
  <c r="E122" i="9"/>
  <c r="D122" i="9"/>
  <c r="C122" i="9"/>
  <c r="B122" i="9"/>
  <c r="S121" i="9"/>
  <c r="R121" i="9"/>
  <c r="P121" i="9"/>
  <c r="O121" i="9"/>
  <c r="N121" i="9"/>
  <c r="M121" i="9"/>
  <c r="L121" i="9"/>
  <c r="K121" i="9"/>
  <c r="J121" i="9"/>
  <c r="I121" i="9"/>
  <c r="G121" i="9"/>
  <c r="F121" i="9"/>
  <c r="E121" i="9"/>
  <c r="D121" i="9"/>
  <c r="C121" i="9"/>
  <c r="B121" i="9"/>
  <c r="S120" i="9"/>
  <c r="R120" i="9"/>
  <c r="P120" i="9"/>
  <c r="O120" i="9"/>
  <c r="N120" i="9"/>
  <c r="M120" i="9"/>
  <c r="L120" i="9"/>
  <c r="K120" i="9"/>
  <c r="J120" i="9"/>
  <c r="I120" i="9"/>
  <c r="G120" i="9"/>
  <c r="F120" i="9"/>
  <c r="E120" i="9"/>
  <c r="D120" i="9"/>
  <c r="C120" i="9"/>
  <c r="B120" i="9"/>
  <c r="S119" i="9"/>
  <c r="R119" i="9"/>
  <c r="P119" i="9"/>
  <c r="O119" i="9"/>
  <c r="N119" i="9"/>
  <c r="M119" i="9"/>
  <c r="L119" i="9"/>
  <c r="K119" i="9"/>
  <c r="J119" i="9"/>
  <c r="I119" i="9"/>
  <c r="G119" i="9"/>
  <c r="F119" i="9"/>
  <c r="E119" i="9"/>
  <c r="D119" i="9"/>
  <c r="C119" i="9"/>
  <c r="B119" i="9"/>
  <c r="S118" i="9"/>
  <c r="R118" i="9"/>
  <c r="P118" i="9"/>
  <c r="O118" i="9"/>
  <c r="N118" i="9"/>
  <c r="M118" i="9"/>
  <c r="L118" i="9"/>
  <c r="K118" i="9"/>
  <c r="J118" i="9"/>
  <c r="I118" i="9"/>
  <c r="G118" i="9"/>
  <c r="F118" i="9"/>
  <c r="E118" i="9"/>
  <c r="D118" i="9"/>
  <c r="C118" i="9"/>
  <c r="B118" i="9"/>
  <c r="S117" i="9"/>
  <c r="R117" i="9"/>
  <c r="P117" i="9"/>
  <c r="O117" i="9"/>
  <c r="N117" i="9"/>
  <c r="M117" i="9"/>
  <c r="L117" i="9"/>
  <c r="K117" i="9"/>
  <c r="J117" i="9"/>
  <c r="I117" i="9"/>
  <c r="G117" i="9"/>
  <c r="F117" i="9"/>
  <c r="E117" i="9"/>
  <c r="D117" i="9"/>
  <c r="C117" i="9"/>
  <c r="B117" i="9"/>
  <c r="S116" i="9"/>
  <c r="R116" i="9"/>
  <c r="P116" i="9"/>
  <c r="O116" i="9"/>
  <c r="N116" i="9"/>
  <c r="M116" i="9"/>
  <c r="L116" i="9"/>
  <c r="K116" i="9"/>
  <c r="J116" i="9"/>
  <c r="I116" i="9"/>
  <c r="G116" i="9"/>
  <c r="F116" i="9"/>
  <c r="E116" i="9"/>
  <c r="D116" i="9"/>
  <c r="C116" i="9"/>
  <c r="B116" i="9"/>
  <c r="S115" i="9"/>
  <c r="R115" i="9"/>
  <c r="P115" i="9"/>
  <c r="O115" i="9"/>
  <c r="N115" i="9"/>
  <c r="M115" i="9"/>
  <c r="L115" i="9"/>
  <c r="K115" i="9"/>
  <c r="J115" i="9"/>
  <c r="I115" i="9"/>
  <c r="G115" i="9"/>
  <c r="F115" i="9"/>
  <c r="E115" i="9"/>
  <c r="D115" i="9"/>
  <c r="C115" i="9"/>
  <c r="B115" i="9"/>
  <c r="S114" i="9"/>
  <c r="R114" i="9"/>
  <c r="P114" i="9"/>
  <c r="O114" i="9"/>
  <c r="N114" i="9"/>
  <c r="M114" i="9"/>
  <c r="L114" i="9"/>
  <c r="K114" i="9"/>
  <c r="J114" i="9"/>
  <c r="I114" i="9"/>
  <c r="G114" i="9"/>
  <c r="F114" i="9"/>
  <c r="E114" i="9"/>
  <c r="D114" i="9"/>
  <c r="C114" i="9"/>
  <c r="B114" i="9"/>
  <c r="S113" i="9"/>
  <c r="R113" i="9"/>
  <c r="P113" i="9"/>
  <c r="O113" i="9"/>
  <c r="N113" i="9"/>
  <c r="M113" i="9"/>
  <c r="L113" i="9"/>
  <c r="K113" i="9"/>
  <c r="J113" i="9"/>
  <c r="I113" i="9"/>
  <c r="G113" i="9"/>
  <c r="F113" i="9"/>
  <c r="E113" i="9"/>
  <c r="D113" i="9"/>
  <c r="C113" i="9"/>
  <c r="B113" i="9"/>
  <c r="S112" i="9"/>
  <c r="R112" i="9"/>
  <c r="P112" i="9"/>
  <c r="O112" i="9"/>
  <c r="N112" i="9"/>
  <c r="M112" i="9"/>
  <c r="L112" i="9"/>
  <c r="K112" i="9"/>
  <c r="J112" i="9"/>
  <c r="I112" i="9"/>
  <c r="G112" i="9"/>
  <c r="F112" i="9"/>
  <c r="E112" i="9"/>
  <c r="D112" i="9"/>
  <c r="C112" i="9"/>
  <c r="B112" i="9"/>
  <c r="S111" i="9"/>
  <c r="R111" i="9"/>
  <c r="P111" i="9"/>
  <c r="O111" i="9"/>
  <c r="N111" i="9"/>
  <c r="M111" i="9"/>
  <c r="L111" i="9"/>
  <c r="K111" i="9"/>
  <c r="J111" i="9"/>
  <c r="I111" i="9"/>
  <c r="G111" i="9"/>
  <c r="F111" i="9"/>
  <c r="E111" i="9"/>
  <c r="D111" i="9"/>
  <c r="C111" i="9"/>
  <c r="B111" i="9"/>
  <c r="S110" i="9"/>
  <c r="R110" i="9"/>
  <c r="P110" i="9"/>
  <c r="O110" i="9"/>
  <c r="N110" i="9"/>
  <c r="M110" i="9"/>
  <c r="L110" i="9"/>
  <c r="K110" i="9"/>
  <c r="J110" i="9"/>
  <c r="I110" i="9"/>
  <c r="G110" i="9"/>
  <c r="F110" i="9"/>
  <c r="E110" i="9"/>
  <c r="D110" i="9"/>
  <c r="C110" i="9"/>
  <c r="B110" i="9"/>
  <c r="S109" i="9"/>
  <c r="R109" i="9"/>
  <c r="P109" i="9"/>
  <c r="O109" i="9"/>
  <c r="N109" i="9"/>
  <c r="M109" i="9"/>
  <c r="L109" i="9"/>
  <c r="K109" i="9"/>
  <c r="J109" i="9"/>
  <c r="I109" i="9"/>
  <c r="G109" i="9"/>
  <c r="F109" i="9"/>
  <c r="E109" i="9"/>
  <c r="D109" i="9"/>
  <c r="C109" i="9"/>
  <c r="B109" i="9"/>
  <c r="S108" i="9"/>
  <c r="R108" i="9"/>
  <c r="P108" i="9"/>
  <c r="O108" i="9"/>
  <c r="N108" i="9"/>
  <c r="M108" i="9"/>
  <c r="L108" i="9"/>
  <c r="K108" i="9"/>
  <c r="J108" i="9"/>
  <c r="I108" i="9"/>
  <c r="G108" i="9"/>
  <c r="F108" i="9"/>
  <c r="E108" i="9"/>
  <c r="D108" i="9"/>
  <c r="C108" i="9"/>
  <c r="B108" i="9"/>
  <c r="S107" i="9"/>
  <c r="R107" i="9"/>
  <c r="P107" i="9"/>
  <c r="O107" i="9"/>
  <c r="N107" i="9"/>
  <c r="M107" i="9"/>
  <c r="L107" i="9"/>
  <c r="K107" i="9"/>
  <c r="J107" i="9"/>
  <c r="I107" i="9"/>
  <c r="G107" i="9"/>
  <c r="F107" i="9"/>
  <c r="E107" i="9"/>
  <c r="D107" i="9"/>
  <c r="C107" i="9"/>
  <c r="B107" i="9"/>
  <c r="S106" i="9"/>
  <c r="R106" i="9"/>
  <c r="P106" i="9"/>
  <c r="O106" i="9"/>
  <c r="N106" i="9"/>
  <c r="M106" i="9"/>
  <c r="L106" i="9"/>
  <c r="K106" i="9"/>
  <c r="J106" i="9"/>
  <c r="I106" i="9"/>
  <c r="G106" i="9"/>
  <c r="F106" i="9"/>
  <c r="E106" i="9"/>
  <c r="D106" i="9"/>
  <c r="C106" i="9"/>
  <c r="B106" i="9"/>
  <c r="S105" i="9"/>
  <c r="R105" i="9"/>
  <c r="P105" i="9"/>
  <c r="O105" i="9"/>
  <c r="N105" i="9"/>
  <c r="M105" i="9"/>
  <c r="L105" i="9"/>
  <c r="K105" i="9"/>
  <c r="J105" i="9"/>
  <c r="I105" i="9"/>
  <c r="G105" i="9"/>
  <c r="F105" i="9"/>
  <c r="E105" i="9"/>
  <c r="D105" i="9"/>
  <c r="C105" i="9"/>
  <c r="B105" i="9"/>
  <c r="S104" i="9"/>
  <c r="R104" i="9"/>
  <c r="P104" i="9"/>
  <c r="O104" i="9"/>
  <c r="N104" i="9"/>
  <c r="M104" i="9"/>
  <c r="L104" i="9"/>
  <c r="K104" i="9"/>
  <c r="J104" i="9"/>
  <c r="I104" i="9"/>
  <c r="G104" i="9"/>
  <c r="F104" i="9"/>
  <c r="E104" i="9"/>
  <c r="D104" i="9"/>
  <c r="C104" i="9"/>
  <c r="B104" i="9"/>
  <c r="S103" i="9"/>
  <c r="R103" i="9"/>
  <c r="P103" i="9"/>
  <c r="O103" i="9"/>
  <c r="N103" i="9"/>
  <c r="M103" i="9"/>
  <c r="L103" i="9"/>
  <c r="K103" i="9"/>
  <c r="J103" i="9"/>
  <c r="I103" i="9"/>
  <c r="G103" i="9"/>
  <c r="F103" i="9"/>
  <c r="E103" i="9"/>
  <c r="D103" i="9"/>
  <c r="C103" i="9"/>
  <c r="B103" i="9"/>
  <c r="S102" i="9"/>
  <c r="R102" i="9"/>
  <c r="P102" i="9"/>
  <c r="O102" i="9"/>
  <c r="N102" i="9"/>
  <c r="M102" i="9"/>
  <c r="L102" i="9"/>
  <c r="K102" i="9"/>
  <c r="J102" i="9"/>
  <c r="I102" i="9"/>
  <c r="G102" i="9"/>
  <c r="F102" i="9"/>
  <c r="E102" i="9"/>
  <c r="D102" i="9"/>
  <c r="C102" i="9"/>
  <c r="B102" i="9"/>
  <c r="S101" i="9"/>
  <c r="R101" i="9"/>
  <c r="P101" i="9"/>
  <c r="O101" i="9"/>
  <c r="N101" i="9"/>
  <c r="M101" i="9"/>
  <c r="L101" i="9"/>
  <c r="K101" i="9"/>
  <c r="J101" i="9"/>
  <c r="I101" i="9"/>
  <c r="G101" i="9"/>
  <c r="F101" i="9"/>
  <c r="E101" i="9"/>
  <c r="D101" i="9"/>
  <c r="C101" i="9"/>
  <c r="B101" i="9"/>
  <c r="S100" i="9"/>
  <c r="R100" i="9"/>
  <c r="P100" i="9"/>
  <c r="O100" i="9"/>
  <c r="N100" i="9"/>
  <c r="M100" i="9"/>
  <c r="L100" i="9"/>
  <c r="K100" i="9"/>
  <c r="J100" i="9"/>
  <c r="I100" i="9"/>
  <c r="G100" i="9"/>
  <c r="F100" i="9"/>
  <c r="E100" i="9"/>
  <c r="D100" i="9"/>
  <c r="C100" i="9"/>
  <c r="B100" i="9"/>
  <c r="S99" i="9"/>
  <c r="R99" i="9"/>
  <c r="P99" i="9"/>
  <c r="O99" i="9"/>
  <c r="N99" i="9"/>
  <c r="M99" i="9"/>
  <c r="L99" i="9"/>
  <c r="K99" i="9"/>
  <c r="J99" i="9"/>
  <c r="I99" i="9"/>
  <c r="G99" i="9"/>
  <c r="F99" i="9"/>
  <c r="E99" i="9"/>
  <c r="D99" i="9"/>
  <c r="C99" i="9"/>
  <c r="B99" i="9"/>
  <c r="S98" i="9"/>
  <c r="R98" i="9"/>
  <c r="P98" i="9"/>
  <c r="O98" i="9"/>
  <c r="N98" i="9"/>
  <c r="M98" i="9"/>
  <c r="L98" i="9"/>
  <c r="K98" i="9"/>
  <c r="J98" i="9"/>
  <c r="I98" i="9"/>
  <c r="G98" i="9"/>
  <c r="F98" i="9"/>
  <c r="E98" i="9"/>
  <c r="D98" i="9"/>
  <c r="C98" i="9"/>
  <c r="B98" i="9"/>
  <c r="S97" i="9"/>
  <c r="R97" i="9"/>
  <c r="P97" i="9"/>
  <c r="O97" i="9"/>
  <c r="N97" i="9"/>
  <c r="M97" i="9"/>
  <c r="L97" i="9"/>
  <c r="K97" i="9"/>
  <c r="J97" i="9"/>
  <c r="I97" i="9"/>
  <c r="G97" i="9"/>
  <c r="F97" i="9"/>
  <c r="E97" i="9"/>
  <c r="D97" i="9"/>
  <c r="C97" i="9"/>
  <c r="B97" i="9"/>
  <c r="S96" i="9"/>
  <c r="R96" i="9"/>
  <c r="P96" i="9"/>
  <c r="O96" i="9"/>
  <c r="N96" i="9"/>
  <c r="M96" i="9"/>
  <c r="L96" i="9"/>
  <c r="K96" i="9"/>
  <c r="J96" i="9"/>
  <c r="I96" i="9"/>
  <c r="G96" i="9"/>
  <c r="F96" i="9"/>
  <c r="E96" i="9"/>
  <c r="D96" i="9"/>
  <c r="C96" i="9"/>
  <c r="B96" i="9"/>
  <c r="S95" i="9"/>
  <c r="R95" i="9"/>
  <c r="P95" i="9"/>
  <c r="O95" i="9"/>
  <c r="N95" i="9"/>
  <c r="M95" i="9"/>
  <c r="L95" i="9"/>
  <c r="K95" i="9"/>
  <c r="J95" i="9"/>
  <c r="I95" i="9"/>
  <c r="G95" i="9"/>
  <c r="F95" i="9"/>
  <c r="E95" i="9"/>
  <c r="D95" i="9"/>
  <c r="C95" i="9"/>
  <c r="B95" i="9"/>
  <c r="S94" i="9"/>
  <c r="R94" i="9"/>
  <c r="P94" i="9"/>
  <c r="O94" i="9"/>
  <c r="N94" i="9"/>
  <c r="M94" i="9"/>
  <c r="L94" i="9"/>
  <c r="K94" i="9"/>
  <c r="J94" i="9"/>
  <c r="I94" i="9"/>
  <c r="G94" i="9"/>
  <c r="F94" i="9"/>
  <c r="E94" i="9"/>
  <c r="D94" i="9"/>
  <c r="C94" i="9"/>
  <c r="B94" i="9"/>
  <c r="S93" i="9"/>
  <c r="R93" i="9"/>
  <c r="P93" i="9"/>
  <c r="O93" i="9"/>
  <c r="N93" i="9"/>
  <c r="M93" i="9"/>
  <c r="L93" i="9"/>
  <c r="K93" i="9"/>
  <c r="J93" i="9"/>
  <c r="I93" i="9"/>
  <c r="G93" i="9"/>
  <c r="F93" i="9"/>
  <c r="E93" i="9"/>
  <c r="D93" i="9"/>
  <c r="C93" i="9"/>
  <c r="B93" i="9"/>
  <c r="A43" i="9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42" i="9"/>
  <c r="K331" i="8"/>
  <c r="J331" i="8"/>
  <c r="I331" i="8"/>
  <c r="H331" i="8"/>
  <c r="G331" i="8"/>
  <c r="F331" i="8"/>
  <c r="E331" i="8"/>
  <c r="D331" i="8"/>
  <c r="C331" i="8"/>
  <c r="B331" i="8"/>
  <c r="K330" i="8"/>
  <c r="J330" i="8"/>
  <c r="I330" i="8"/>
  <c r="H330" i="8"/>
  <c r="G330" i="8"/>
  <c r="F330" i="8"/>
  <c r="E330" i="8"/>
  <c r="D330" i="8"/>
  <c r="C330" i="8"/>
  <c r="B330" i="8"/>
  <c r="K329" i="8"/>
  <c r="J329" i="8"/>
  <c r="I329" i="8"/>
  <c r="H329" i="8"/>
  <c r="G329" i="8"/>
  <c r="F329" i="8"/>
  <c r="E329" i="8"/>
  <c r="D329" i="8"/>
  <c r="C329" i="8"/>
  <c r="B329" i="8"/>
  <c r="K328" i="8"/>
  <c r="J328" i="8"/>
  <c r="I328" i="8"/>
  <c r="H328" i="8"/>
  <c r="G328" i="8"/>
  <c r="F328" i="8"/>
  <c r="E328" i="8"/>
  <c r="D328" i="8"/>
  <c r="C328" i="8"/>
  <c r="B328" i="8"/>
  <c r="K327" i="8"/>
  <c r="J327" i="8"/>
  <c r="I327" i="8"/>
  <c r="H327" i="8"/>
  <c r="G327" i="8"/>
  <c r="F327" i="8"/>
  <c r="E327" i="8"/>
  <c r="D327" i="8"/>
  <c r="C327" i="8"/>
  <c r="B327" i="8"/>
  <c r="K326" i="8"/>
  <c r="J326" i="8"/>
  <c r="I326" i="8"/>
  <c r="H326" i="8"/>
  <c r="G326" i="8"/>
  <c r="F326" i="8"/>
  <c r="E326" i="8"/>
  <c r="D326" i="8"/>
  <c r="C326" i="8"/>
  <c r="B326" i="8"/>
  <c r="K325" i="8"/>
  <c r="J325" i="8"/>
  <c r="I325" i="8"/>
  <c r="H325" i="8"/>
  <c r="G325" i="8"/>
  <c r="F325" i="8"/>
  <c r="E325" i="8"/>
  <c r="D325" i="8"/>
  <c r="C325" i="8"/>
  <c r="B325" i="8"/>
  <c r="K324" i="8"/>
  <c r="J324" i="8"/>
  <c r="I324" i="8"/>
  <c r="H324" i="8"/>
  <c r="G324" i="8"/>
  <c r="F324" i="8"/>
  <c r="E324" i="8"/>
  <c r="D324" i="8"/>
  <c r="C324" i="8"/>
  <c r="B324" i="8"/>
  <c r="K323" i="8"/>
  <c r="J323" i="8"/>
  <c r="I323" i="8"/>
  <c r="H323" i="8"/>
  <c r="G323" i="8"/>
  <c r="F323" i="8"/>
  <c r="E323" i="8"/>
  <c r="D323" i="8"/>
  <c r="C323" i="8"/>
  <c r="B323" i="8"/>
  <c r="K322" i="8"/>
  <c r="J322" i="8"/>
  <c r="I322" i="8"/>
  <c r="H322" i="8"/>
  <c r="G322" i="8"/>
  <c r="F322" i="8"/>
  <c r="E322" i="8"/>
  <c r="D322" i="8"/>
  <c r="C322" i="8"/>
  <c r="B322" i="8"/>
  <c r="K321" i="8"/>
  <c r="J321" i="8"/>
  <c r="I321" i="8"/>
  <c r="H321" i="8"/>
  <c r="G321" i="8"/>
  <c r="F321" i="8"/>
  <c r="E321" i="8"/>
  <c r="D321" i="8"/>
  <c r="C321" i="8"/>
  <c r="B321" i="8"/>
  <c r="K320" i="8"/>
  <c r="J320" i="8"/>
  <c r="I320" i="8"/>
  <c r="H320" i="8"/>
  <c r="G320" i="8"/>
  <c r="F320" i="8"/>
  <c r="E320" i="8"/>
  <c r="D320" i="8"/>
  <c r="C320" i="8"/>
  <c r="B320" i="8"/>
  <c r="K319" i="8"/>
  <c r="J319" i="8"/>
  <c r="I319" i="8"/>
  <c r="H319" i="8"/>
  <c r="G319" i="8"/>
  <c r="F319" i="8"/>
  <c r="E319" i="8"/>
  <c r="D319" i="8"/>
  <c r="C319" i="8"/>
  <c r="B319" i="8"/>
  <c r="K318" i="8"/>
  <c r="J318" i="8"/>
  <c r="I318" i="8"/>
  <c r="H318" i="8"/>
  <c r="G318" i="8"/>
  <c r="F318" i="8"/>
  <c r="E318" i="8"/>
  <c r="D318" i="8"/>
  <c r="C318" i="8"/>
  <c r="B318" i="8"/>
  <c r="K317" i="8"/>
  <c r="J317" i="8"/>
  <c r="I317" i="8"/>
  <c r="H317" i="8"/>
  <c r="G317" i="8"/>
  <c r="F317" i="8"/>
  <c r="E317" i="8"/>
  <c r="D317" i="8"/>
  <c r="C317" i="8"/>
  <c r="B317" i="8"/>
  <c r="K316" i="8"/>
  <c r="J316" i="8"/>
  <c r="I316" i="8"/>
  <c r="H316" i="8"/>
  <c r="G316" i="8"/>
  <c r="F316" i="8"/>
  <c r="E316" i="8"/>
  <c r="D316" i="8"/>
  <c r="C316" i="8"/>
  <c r="B316" i="8"/>
  <c r="K315" i="8"/>
  <c r="J315" i="8"/>
  <c r="I315" i="8"/>
  <c r="H315" i="8"/>
  <c r="G315" i="8"/>
  <c r="F315" i="8"/>
  <c r="E315" i="8"/>
  <c r="D315" i="8"/>
  <c r="C315" i="8"/>
  <c r="B315" i="8"/>
  <c r="K314" i="8"/>
  <c r="J314" i="8"/>
  <c r="I314" i="8"/>
  <c r="H314" i="8"/>
  <c r="G314" i="8"/>
  <c r="F314" i="8"/>
  <c r="E314" i="8"/>
  <c r="D314" i="8"/>
  <c r="C314" i="8"/>
  <c r="B314" i="8"/>
  <c r="K313" i="8"/>
  <c r="J313" i="8"/>
  <c r="I313" i="8"/>
  <c r="H313" i="8"/>
  <c r="G313" i="8"/>
  <c r="F313" i="8"/>
  <c r="E313" i="8"/>
  <c r="D313" i="8"/>
  <c r="C313" i="8"/>
  <c r="B313" i="8"/>
  <c r="K312" i="8"/>
  <c r="J312" i="8"/>
  <c r="I312" i="8"/>
  <c r="H312" i="8"/>
  <c r="G312" i="8"/>
  <c r="F312" i="8"/>
  <c r="E312" i="8"/>
  <c r="D312" i="8"/>
  <c r="C312" i="8"/>
  <c r="B312" i="8"/>
  <c r="K311" i="8"/>
  <c r="J311" i="8"/>
  <c r="I311" i="8"/>
  <c r="H311" i="8"/>
  <c r="G311" i="8"/>
  <c r="F311" i="8"/>
  <c r="E311" i="8"/>
  <c r="D311" i="8"/>
  <c r="C311" i="8"/>
  <c r="B311" i="8"/>
  <c r="K310" i="8"/>
  <c r="J310" i="8"/>
  <c r="I310" i="8"/>
  <c r="H310" i="8"/>
  <c r="G310" i="8"/>
  <c r="F310" i="8"/>
  <c r="E310" i="8"/>
  <c r="D310" i="8"/>
  <c r="C310" i="8"/>
  <c r="B310" i="8"/>
  <c r="K309" i="8"/>
  <c r="J309" i="8"/>
  <c r="I309" i="8"/>
  <c r="H309" i="8"/>
  <c r="G309" i="8"/>
  <c r="F309" i="8"/>
  <c r="E309" i="8"/>
  <c r="D309" i="8"/>
  <c r="C309" i="8"/>
  <c r="B309" i="8"/>
  <c r="A309" i="8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K308" i="8"/>
  <c r="J308" i="8"/>
  <c r="I308" i="8"/>
  <c r="H308" i="8"/>
  <c r="G308" i="8"/>
  <c r="F308" i="8"/>
  <c r="E308" i="8"/>
  <c r="D308" i="8"/>
  <c r="C308" i="8"/>
  <c r="B308" i="8"/>
  <c r="K307" i="8"/>
  <c r="J307" i="8"/>
  <c r="I307" i="8"/>
  <c r="H307" i="8"/>
  <c r="G307" i="8"/>
  <c r="F307" i="8"/>
  <c r="E307" i="8"/>
  <c r="D307" i="8"/>
  <c r="C307" i="8"/>
  <c r="B307" i="8"/>
  <c r="K306" i="8"/>
  <c r="J306" i="8"/>
  <c r="I306" i="8"/>
  <c r="H306" i="8"/>
  <c r="G306" i="8"/>
  <c r="F306" i="8"/>
  <c r="E306" i="8"/>
  <c r="D306" i="8"/>
  <c r="C306" i="8"/>
  <c r="B306" i="8"/>
  <c r="K305" i="8"/>
  <c r="J305" i="8"/>
  <c r="I305" i="8"/>
  <c r="H305" i="8"/>
  <c r="G305" i="8"/>
  <c r="F305" i="8"/>
  <c r="E305" i="8"/>
  <c r="D305" i="8"/>
  <c r="C305" i="8"/>
  <c r="B305" i="8"/>
  <c r="K304" i="8"/>
  <c r="J304" i="8"/>
  <c r="I304" i="8"/>
  <c r="H304" i="8"/>
  <c r="G304" i="8"/>
  <c r="F304" i="8"/>
  <c r="E304" i="8"/>
  <c r="D304" i="8"/>
  <c r="C304" i="8"/>
  <c r="B304" i="8"/>
  <c r="K303" i="8"/>
  <c r="J303" i="8"/>
  <c r="I303" i="8"/>
  <c r="H303" i="8"/>
  <c r="G303" i="8"/>
  <c r="F303" i="8"/>
  <c r="E303" i="8"/>
  <c r="D303" i="8"/>
  <c r="C303" i="8"/>
  <c r="B303" i="8"/>
  <c r="K302" i="8"/>
  <c r="J302" i="8"/>
  <c r="I302" i="8"/>
  <c r="H302" i="8"/>
  <c r="G302" i="8"/>
  <c r="F302" i="8"/>
  <c r="E302" i="8"/>
  <c r="D302" i="8"/>
  <c r="C302" i="8"/>
  <c r="B302" i="8"/>
  <c r="K301" i="8"/>
  <c r="J301" i="8"/>
  <c r="I301" i="8"/>
  <c r="H301" i="8"/>
  <c r="G301" i="8"/>
  <c r="F301" i="8"/>
  <c r="E301" i="8"/>
  <c r="D301" i="8"/>
  <c r="C301" i="8"/>
  <c r="B301" i="8"/>
  <c r="K300" i="8"/>
  <c r="J300" i="8"/>
  <c r="I300" i="8"/>
  <c r="H300" i="8"/>
  <c r="G300" i="8"/>
  <c r="F300" i="8"/>
  <c r="E300" i="8"/>
  <c r="D300" i="8"/>
  <c r="C300" i="8"/>
  <c r="B300" i="8"/>
  <c r="K299" i="8"/>
  <c r="J299" i="8"/>
  <c r="I299" i="8"/>
  <c r="H299" i="8"/>
  <c r="G299" i="8"/>
  <c r="F299" i="8"/>
  <c r="E299" i="8"/>
  <c r="D299" i="8"/>
  <c r="C299" i="8"/>
  <c r="B299" i="8"/>
  <c r="K298" i="8"/>
  <c r="J298" i="8"/>
  <c r="I298" i="8"/>
  <c r="H298" i="8"/>
  <c r="G298" i="8"/>
  <c r="F298" i="8"/>
  <c r="E298" i="8"/>
  <c r="D298" i="8"/>
  <c r="C298" i="8"/>
  <c r="B298" i="8"/>
  <c r="K297" i="8"/>
  <c r="J297" i="8"/>
  <c r="I297" i="8"/>
  <c r="H297" i="8"/>
  <c r="G297" i="8"/>
  <c r="F297" i="8"/>
  <c r="E297" i="8"/>
  <c r="D297" i="8"/>
  <c r="C297" i="8"/>
  <c r="B297" i="8"/>
  <c r="K296" i="8"/>
  <c r="J296" i="8"/>
  <c r="I296" i="8"/>
  <c r="H296" i="8"/>
  <c r="G296" i="8"/>
  <c r="F296" i="8"/>
  <c r="E296" i="8"/>
  <c r="D296" i="8"/>
  <c r="C296" i="8"/>
  <c r="B296" i="8"/>
  <c r="K295" i="8"/>
  <c r="J295" i="8"/>
  <c r="I295" i="8"/>
  <c r="H295" i="8"/>
  <c r="G295" i="8"/>
  <c r="F295" i="8"/>
  <c r="E295" i="8"/>
  <c r="D295" i="8"/>
  <c r="C295" i="8"/>
  <c r="B295" i="8"/>
  <c r="K294" i="8"/>
  <c r="J294" i="8"/>
  <c r="I294" i="8"/>
  <c r="H294" i="8"/>
  <c r="G294" i="8"/>
  <c r="F294" i="8"/>
  <c r="E294" i="8"/>
  <c r="D294" i="8"/>
  <c r="C294" i="8"/>
  <c r="B294" i="8"/>
  <c r="K293" i="8"/>
  <c r="J293" i="8"/>
  <c r="I293" i="8"/>
  <c r="H293" i="8"/>
  <c r="G293" i="8"/>
  <c r="F293" i="8"/>
  <c r="E293" i="8"/>
  <c r="D293" i="8"/>
  <c r="C293" i="8"/>
  <c r="B293" i="8"/>
  <c r="K292" i="8"/>
  <c r="J292" i="8"/>
  <c r="I292" i="8"/>
  <c r="H292" i="8"/>
  <c r="G292" i="8"/>
  <c r="F292" i="8"/>
  <c r="E292" i="8"/>
  <c r="D292" i="8"/>
  <c r="C292" i="8"/>
  <c r="B292" i="8"/>
  <c r="K291" i="8"/>
  <c r="J291" i="8"/>
  <c r="I291" i="8"/>
  <c r="H291" i="8"/>
  <c r="G291" i="8"/>
  <c r="F291" i="8"/>
  <c r="E291" i="8"/>
  <c r="D291" i="8"/>
  <c r="C291" i="8"/>
  <c r="B291" i="8"/>
  <c r="K290" i="8"/>
  <c r="J290" i="8"/>
  <c r="I290" i="8"/>
  <c r="H290" i="8"/>
  <c r="G290" i="8"/>
  <c r="F290" i="8"/>
  <c r="E290" i="8"/>
  <c r="D290" i="8"/>
  <c r="C290" i="8"/>
  <c r="B290" i="8"/>
  <c r="K289" i="8"/>
  <c r="J289" i="8"/>
  <c r="I289" i="8"/>
  <c r="H289" i="8"/>
  <c r="G289" i="8"/>
  <c r="F289" i="8"/>
  <c r="E289" i="8"/>
  <c r="D289" i="8"/>
  <c r="C289" i="8"/>
  <c r="B289" i="8"/>
  <c r="K288" i="8"/>
  <c r="J288" i="8"/>
  <c r="I288" i="8"/>
  <c r="H288" i="8"/>
  <c r="G288" i="8"/>
  <c r="F288" i="8"/>
  <c r="E288" i="8"/>
  <c r="D288" i="8"/>
  <c r="C288" i="8"/>
  <c r="B288" i="8"/>
  <c r="K287" i="8"/>
  <c r="J287" i="8"/>
  <c r="I287" i="8"/>
  <c r="H287" i="8"/>
  <c r="G287" i="8"/>
  <c r="F287" i="8"/>
  <c r="E287" i="8"/>
  <c r="D287" i="8"/>
  <c r="C287" i="8"/>
  <c r="B287" i="8"/>
  <c r="K286" i="8"/>
  <c r="J286" i="8"/>
  <c r="I286" i="8"/>
  <c r="H286" i="8"/>
  <c r="G286" i="8"/>
  <c r="F286" i="8"/>
  <c r="E286" i="8"/>
  <c r="D286" i="8"/>
  <c r="C286" i="8"/>
  <c r="B286" i="8"/>
  <c r="K285" i="8"/>
  <c r="J285" i="8"/>
  <c r="I285" i="8"/>
  <c r="H285" i="8"/>
  <c r="G285" i="8"/>
  <c r="F285" i="8"/>
  <c r="E285" i="8"/>
  <c r="D285" i="8"/>
  <c r="C285" i="8"/>
  <c r="B285" i="8"/>
  <c r="K284" i="8"/>
  <c r="J284" i="8"/>
  <c r="I284" i="8"/>
  <c r="H284" i="8"/>
  <c r="G284" i="8"/>
  <c r="F284" i="8"/>
  <c r="E284" i="8"/>
  <c r="D284" i="8"/>
  <c r="C284" i="8"/>
  <c r="B284" i="8"/>
  <c r="K283" i="8"/>
  <c r="J283" i="8"/>
  <c r="I283" i="8"/>
  <c r="H283" i="8"/>
  <c r="G283" i="8"/>
  <c r="F283" i="8"/>
  <c r="E283" i="8"/>
  <c r="D283" i="8"/>
  <c r="C283" i="8"/>
  <c r="B283" i="8"/>
  <c r="K282" i="8"/>
  <c r="J282" i="8"/>
  <c r="I282" i="8"/>
  <c r="H282" i="8"/>
  <c r="G282" i="8"/>
  <c r="F282" i="8"/>
  <c r="E282" i="8"/>
  <c r="D282" i="8"/>
  <c r="C282" i="8"/>
  <c r="B282" i="8"/>
  <c r="K281" i="8"/>
  <c r="J281" i="8"/>
  <c r="I281" i="8"/>
  <c r="H281" i="8"/>
  <c r="G281" i="8"/>
  <c r="F281" i="8"/>
  <c r="E281" i="8"/>
  <c r="D281" i="8"/>
  <c r="C281" i="8"/>
  <c r="B281" i="8"/>
  <c r="K280" i="8"/>
  <c r="J280" i="8"/>
  <c r="I280" i="8"/>
  <c r="H280" i="8"/>
  <c r="G280" i="8"/>
  <c r="F280" i="8"/>
  <c r="E280" i="8"/>
  <c r="D280" i="8"/>
  <c r="C280" i="8"/>
  <c r="B280" i="8"/>
  <c r="K279" i="8"/>
  <c r="J279" i="8"/>
  <c r="I279" i="8"/>
  <c r="H279" i="8"/>
  <c r="G279" i="8"/>
  <c r="F279" i="8"/>
  <c r="E279" i="8"/>
  <c r="D279" i="8"/>
  <c r="C279" i="8"/>
  <c r="B279" i="8"/>
  <c r="K278" i="8"/>
  <c r="J278" i="8"/>
  <c r="I278" i="8"/>
  <c r="H278" i="8"/>
  <c r="G278" i="8"/>
  <c r="F278" i="8"/>
  <c r="E278" i="8"/>
  <c r="D278" i="8"/>
  <c r="C278" i="8"/>
  <c r="B278" i="8"/>
  <c r="K277" i="8"/>
  <c r="J277" i="8"/>
  <c r="I277" i="8"/>
  <c r="H277" i="8"/>
  <c r="G277" i="8"/>
  <c r="F277" i="8"/>
  <c r="E277" i="8"/>
  <c r="D277" i="8"/>
  <c r="C277" i="8"/>
  <c r="B277" i="8"/>
  <c r="K276" i="8"/>
  <c r="J276" i="8"/>
  <c r="I276" i="8"/>
  <c r="H276" i="8"/>
  <c r="G276" i="8"/>
  <c r="F276" i="8"/>
  <c r="E276" i="8"/>
  <c r="D276" i="8"/>
  <c r="C276" i="8"/>
  <c r="B276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A218" i="8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A129" i="8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39" i="8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38" i="8"/>
  <c r="A94" i="4"/>
  <c r="A95" i="4"/>
  <c r="A96" i="4"/>
  <c r="A97" i="4"/>
  <c r="A98" i="4"/>
  <c r="A99" i="4"/>
  <c r="A100" i="4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5" i="2"/>
  <c r="I6" i="2"/>
  <c r="I7" i="2"/>
  <c r="I8" i="2"/>
  <c r="I9" i="2"/>
  <c r="I10" i="2"/>
  <c r="I11" i="2"/>
  <c r="I12" i="2"/>
  <c r="I51" i="26" l="1"/>
  <c r="I53" i="26"/>
</calcChain>
</file>

<file path=xl/sharedStrings.xml><?xml version="1.0" encoding="utf-8"?>
<sst xmlns="http://schemas.openxmlformats.org/spreadsheetml/2006/main" count="2858" uniqueCount="614">
  <si>
    <t>ESTADISTICAS SOCIODEMOGRAFICAS</t>
  </si>
  <si>
    <t>VARIABLES SOCIODEMOGRAFICAS DESDE 1941</t>
  </si>
  <si>
    <t xml:space="preserve"> 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</si>
  <si>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</si>
  <si>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</si>
  <si>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</si>
  <si>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</si>
  <si>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</si>
  <si>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</si>
  <si>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</si>
  <si>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</si>
  <si>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</si>
  <si>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</si>
  <si>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</si>
  <si>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</si>
  <si>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</si>
  <si>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</si>
  <si>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</si>
  <si>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N.D.</t>
  </si>
  <si>
    <t>IDENTIFICACION DE VARIABLES</t>
  </si>
  <si>
    <t xml:space="preserve"> -Número de personas-</t>
  </si>
  <si>
    <t>Total de Hombres</t>
  </si>
  <si>
    <t>Total de Mujeres</t>
  </si>
  <si>
    <t>Población al 30 de Junio de cada año</t>
  </si>
  <si>
    <t>Total de Nacimientos</t>
  </si>
  <si>
    <t xml:space="preserve"> -Número de Infantes-</t>
  </si>
  <si>
    <t>Total de Defunciones</t>
  </si>
  <si>
    <t>Defunciones Infantiles</t>
  </si>
  <si>
    <t>Defunciones Neonatales</t>
  </si>
  <si>
    <t xml:space="preserve"> -Número de Neonatos-</t>
  </si>
  <si>
    <t>Tasa de Crecimiento de la Población al 30 de Junio</t>
  </si>
  <si>
    <t>-Porcentaje-</t>
  </si>
  <si>
    <t>Tasa de Natalidad</t>
  </si>
  <si>
    <t>Tasa de Mortalidad</t>
  </si>
  <si>
    <t>Tasa de Mortalidad Infantil</t>
  </si>
  <si>
    <t>Tasa de Mortalidad Neonatal</t>
  </si>
  <si>
    <t>Tasa Global de Fecundidad</t>
  </si>
  <si>
    <t>Tasa Bruta de Reproducción</t>
  </si>
  <si>
    <t>Tasa Neta de Reproducción</t>
  </si>
  <si>
    <t xml:space="preserve"> -Dólares constantes de USA (1970=100)-</t>
  </si>
  <si>
    <t xml:space="preserve"> -Millones de dólares-</t>
  </si>
  <si>
    <t>Precio del Café de Exportacion de Costa Rica</t>
  </si>
  <si>
    <t xml:space="preserve"> -Dólares por quintal-</t>
  </si>
  <si>
    <t xml:space="preserve"> -Colones por dólar-</t>
  </si>
  <si>
    <t xml:space="preserve"> -Miles de Millones de Dólares Corrientes-</t>
  </si>
  <si>
    <t>Producto Interno Bruto de EEUU 3/</t>
  </si>
  <si>
    <t xml:space="preserve">   1,48</t>
  </si>
  <si>
    <t>-</t>
  </si>
  <si>
    <t>VARIABLES SOCIODEMOGRAFICAS DESDE 1941-2014</t>
  </si>
  <si>
    <t>Fuente: Instituto Nacional de Estadísticas y Censos.</t>
  </si>
  <si>
    <t>de dólares)1 Costo neto de factores</t>
  </si>
  <si>
    <t>Costa Rica</t>
  </si>
  <si>
    <t>El Salvador</t>
  </si>
  <si>
    <t>Guatemala</t>
  </si>
  <si>
    <t>Honduras</t>
  </si>
  <si>
    <t>Nicaragua</t>
  </si>
  <si>
    <t>FUENTES: 1920:1980.  BULMER-THOMAS</t>
  </si>
  <si>
    <t>Producto Interno Bruto 1920-2014 Precios de 1970 (millones</t>
  </si>
  <si>
    <t>Exportaciones FOB (Millones de dólares)</t>
  </si>
  <si>
    <t>Importaciones CIF (Millones de dólares)</t>
  </si>
  <si>
    <t xml:space="preserve"> 1981-2014: CEPAL</t>
  </si>
  <si>
    <t>Tipo de cambio respecto al USA$</t>
  </si>
  <si>
    <t>VARIABLES ECONOMICAS  EN EL LARGO PLAZO</t>
  </si>
  <si>
    <t>Tasa LIBOR 6 meses</t>
  </si>
  <si>
    <t xml:space="preserve">  -Base 1975=100-</t>
  </si>
  <si>
    <t xml:space="preserve"> -Miles de Millones de Dólares 2009=100</t>
  </si>
  <si>
    <t>Tasa Básica Pasiva 3/</t>
  </si>
  <si>
    <t xml:space="preserve"> -Promedio anual de los tipos de interés a fin de cada mes-</t>
  </si>
  <si>
    <t>Precio del Promedio del Petróleo Crudo</t>
  </si>
  <si>
    <t>-D½lares por Barril-</t>
  </si>
  <si>
    <t xml:space="preserve">NOTAS:  </t>
  </si>
  <si>
    <t>1/</t>
  </si>
  <si>
    <t>Los datos del período 1950-1963 corresponden a un empalme</t>
  </si>
  <si>
    <t>efectuado entre el Indice de precios para el consumidor</t>
  </si>
  <si>
    <t>medio y obrero de San José, y el Indice de precios para</t>
  </si>
  <si>
    <t>el consumidor medio y bajo del Area Metropolitana de</t>
  </si>
  <si>
    <t>San José.</t>
  </si>
  <si>
    <t xml:space="preserve">        2/ 1910-1949 FUENTE: DIRECCION GENERAL ESTADISTICAS Y CENSOS, 1950-2015 FUENTE: BCCR.</t>
  </si>
  <si>
    <t xml:space="preserve">3/ Para el lapso 1958-1979 se utilizó la tasa de interes para los </t>
  </si>
  <si>
    <t>depósitos a 6 meses o menos fijada por el BCCR ajustada por el</t>
  </si>
  <si>
    <t>número de días que estuvo vigente.</t>
  </si>
  <si>
    <t xml:space="preserve">Costa Rica: Producto Interno Bruto </t>
  </si>
  <si>
    <t>Costa Rica: Indice de Precios al Consumidor 1/</t>
  </si>
  <si>
    <t>Costa Rica: Inflación ( Basada emn el Indice de Precios al Consumidor 1/</t>
  </si>
  <si>
    <t>Costa Rica:Exportaciones  FOB 2/</t>
  </si>
  <si>
    <t>Costa Rica:Importaciones FOB 2/</t>
  </si>
  <si>
    <t>Costa Rica:Total de Comercio Exterior 2/</t>
  </si>
  <si>
    <t>Costa Rica:Balanza Comercial 2/</t>
  </si>
  <si>
    <t>Costa Rica:Tipo de Cambio (Promedio Anual Compra/ Venta)</t>
  </si>
  <si>
    <t>Costa Rica:Devaluación</t>
  </si>
  <si>
    <t xml:space="preserve">  Demo  </t>
  </si>
  <si>
    <t>1941-2014</t>
  </si>
  <si>
    <t xml:space="preserve">  CA_1</t>
  </si>
  <si>
    <t xml:space="preserve">  CA_2</t>
  </si>
  <si>
    <t xml:space="preserve">  CA_3</t>
  </si>
  <si>
    <t xml:space="preserve">  VA_LP</t>
  </si>
  <si>
    <t>1910-2014</t>
  </si>
  <si>
    <t>PRODUCTO INTERNO BRUTO POR CLASE DE ACTIVIDAD ECONOMICA</t>
  </si>
  <si>
    <t>A PRECIOS DE PRODUCTOR. 1960-2015</t>
  </si>
  <si>
    <t>V 1</t>
  </si>
  <si>
    <t>V 2</t>
  </si>
  <si>
    <t>V 3</t>
  </si>
  <si>
    <t>V 4</t>
  </si>
  <si>
    <t>V 5</t>
  </si>
  <si>
    <t>V 6</t>
  </si>
  <si>
    <t>V 7</t>
  </si>
  <si>
    <t>V 8</t>
  </si>
  <si>
    <t>V 9</t>
  </si>
  <si>
    <t>V 10</t>
  </si>
  <si>
    <t>MILLONES DE COLONES CORRIENTES</t>
  </si>
  <si>
    <t>PRODUCTO INTERNO BRUTO A PRECIOS DE COMPRADOR</t>
  </si>
  <si>
    <t>Agricultura, silvicultura, caza y pesca</t>
  </si>
  <si>
    <t>Industrias manufactureras y explotación de minas y de canteras</t>
  </si>
  <si>
    <t>Electricidad y agua</t>
  </si>
  <si>
    <t>Construcción</t>
  </si>
  <si>
    <t>Comercio al por mayor y al por menor, restaurantes y hoteles</t>
  </si>
  <si>
    <t>Transportes, almacenamiento y comunicaciones</t>
  </si>
  <si>
    <t>Establecimientos financieros seguros y servicios a empresas</t>
  </si>
  <si>
    <t>Actividades inmobiliarias</t>
  </si>
  <si>
    <t>Gobierno general y Otros servicios</t>
  </si>
  <si>
    <t>MILLONES DE COLONES DE 1991</t>
  </si>
  <si>
    <t xml:space="preserve"> 1/  Empalme realizado a partir de tasas de crecimiento para el lapso 1960-1983</t>
  </si>
  <si>
    <t xml:space="preserve"> a partir de 1984 los datos provienen del BCCR</t>
  </si>
  <si>
    <t>-Tasas de Crecimiento-</t>
  </si>
  <si>
    <t>-Estructura Porcentual-</t>
  </si>
  <si>
    <t xml:space="preserve"> -Indices de Precios Implícitos-</t>
  </si>
  <si>
    <t>1991=100</t>
  </si>
  <si>
    <t>OFERTA Y DEMANDA GLOBALES. 1960-2015</t>
  </si>
  <si>
    <t>DESCRIPCION DE VARIABLES</t>
  </si>
  <si>
    <t xml:space="preserve">     Producto interno bruto a precios de comprador</t>
  </si>
  <si>
    <t xml:space="preserve">     Importación de bienes y servicios</t>
  </si>
  <si>
    <t xml:space="preserve">         OFERTA = DEMANDA</t>
  </si>
  <si>
    <t xml:space="preserve">     Gasto privado de consumo final</t>
  </si>
  <si>
    <t xml:space="preserve">     Gasto de consumo final del gobierno general</t>
  </si>
  <si>
    <t xml:space="preserve">     Formación bruta de capital fijo</t>
  </si>
  <si>
    <t xml:space="preserve">     Variación de existencias</t>
  </si>
  <si>
    <t xml:space="preserve">         DEMANDA INTERNA</t>
  </si>
  <si>
    <t xml:space="preserve">     Exportación de bienes y servicios</t>
  </si>
  <si>
    <t xml:space="preserve"> 1991=100 </t>
  </si>
  <si>
    <t>PRODUCTO INTERNO BRUTO, PRODUCTO NACIONAL BRUTO E INGRESO DISPONIBLE</t>
  </si>
  <si>
    <t>CIFRAS PER CAPITA: 1957-2014</t>
  </si>
  <si>
    <t xml:space="preserve">     Producto Interno Bruto a precios de comprador</t>
  </si>
  <si>
    <t xml:space="preserve">     Producto Nacional Bruto a precios de comprador</t>
  </si>
  <si>
    <t xml:space="preserve">     Ingreso Nacional Disponible</t>
  </si>
  <si>
    <t xml:space="preserve">     Población al 30 de Junio de cada año (Miles de habitantes)</t>
  </si>
  <si>
    <t xml:space="preserve">     Producto interno bruto per capita</t>
  </si>
  <si>
    <t xml:space="preserve">     Producto nacional bruto per capita</t>
  </si>
  <si>
    <t xml:space="preserve">     Ingreso Nacional Disponible per capita</t>
  </si>
  <si>
    <t xml:space="preserve"> 1/  Empalme realizado a partir de tasas de crecimiento para el lapso 1957-1982</t>
  </si>
  <si>
    <t xml:space="preserve"> a partir de 1983 los datos provienen del BCCR</t>
  </si>
  <si>
    <t>PRODUCCION</t>
  </si>
  <si>
    <t xml:space="preserve">  PRO-1  </t>
  </si>
  <si>
    <t xml:space="preserve">PRODUCTO INTERNO BRUTO POR CLASE DE ACTIVIDAD ECONOMICA. </t>
  </si>
  <si>
    <t>1960-2015</t>
  </si>
  <si>
    <t xml:space="preserve">  PRO-2  </t>
  </si>
  <si>
    <t>OFERTA Y DEMANDA GLOBALES.</t>
  </si>
  <si>
    <t xml:space="preserve">   PRO-3  </t>
  </si>
  <si>
    <t xml:space="preserve">PRODUCTO INTERNO BRUTO, PRODUCTO NACIONAL BRUTO E INGRESO DISPONIBLE  </t>
  </si>
  <si>
    <t xml:space="preserve">CIFRAS PER CAPITA </t>
  </si>
  <si>
    <t>1957-2014</t>
  </si>
  <si>
    <t xml:space="preserve">  PRO-6</t>
  </si>
  <si>
    <t xml:space="preserve">PRODUCTO Y GASTO INTERNO BRUTO A PRECIOS DE COMPRADOR       </t>
  </si>
  <si>
    <t xml:space="preserve">-Millones de colones corrientes- </t>
  </si>
  <si>
    <t>1960-2014</t>
  </si>
  <si>
    <t>INGRESO NACIONAL DISPONIBLE, CONSUMO Y AHORRO</t>
  </si>
  <si>
    <t xml:space="preserve">-Millones de colones-  </t>
  </si>
  <si>
    <t>FORMACION BRUTA DE CAPITAL FIJO</t>
  </si>
  <si>
    <t>1960-2013</t>
  </si>
  <si>
    <t>V16</t>
  </si>
  <si>
    <t>Total Ingresos Tributarios</t>
  </si>
  <si>
    <t>PRODUCTO Y GASTO INTERNO BRUTO A PRECIOS DE COMPRADOR: 1960-2014</t>
  </si>
  <si>
    <t>-Millones de colones-</t>
  </si>
  <si>
    <t>MENOS: Importación de bienes y servicios</t>
  </si>
  <si>
    <t xml:space="preserve">IGUAL: Gasto correspondiente al Producto interno bruto </t>
  </si>
  <si>
    <t xml:space="preserve">     Remuneración de los empleados</t>
  </si>
  <si>
    <t xml:space="preserve">     Excedente de explotación</t>
  </si>
  <si>
    <t xml:space="preserve">     Impuestos Indirectos</t>
  </si>
  <si>
    <t>MENOS: Subvenciones</t>
  </si>
  <si>
    <t xml:space="preserve">IGUAL:  Producto interno bruto </t>
  </si>
  <si>
    <t>INGRESO NACIONAL DISPONIBLE, CONSUMO Y AHORRO: 1957-1998</t>
  </si>
  <si>
    <t>V 11</t>
  </si>
  <si>
    <t>V 12</t>
  </si>
  <si>
    <t>Producto Interno Bruto</t>
  </si>
  <si>
    <t>FORMACION BRUTA DE</t>
  </si>
  <si>
    <t>CAPITAL FIJO 1960-2013</t>
  </si>
  <si>
    <t>I- Formación bruta de capital fijo</t>
  </si>
  <si>
    <t xml:space="preserve">    1- Edificios y otras construcciones y obras</t>
  </si>
  <si>
    <t xml:space="preserve">    2- Maquinaria y equipo</t>
  </si>
  <si>
    <t>II  Aumento en Existencias</t>
  </si>
  <si>
    <t>1/ Para el lapso 1960-1990 se realiza un empalme a partir de las tasas de crecimiento de las variables</t>
  </si>
  <si>
    <t>SECTOR EXTERNO</t>
  </si>
  <si>
    <t xml:space="preserve">   SX-1   </t>
  </si>
  <si>
    <t>BALANZA DE PAGOS DE COSTA RICA</t>
  </si>
  <si>
    <t xml:space="preserve">-Millones de dolares- </t>
  </si>
  <si>
    <t>1950-2014</t>
  </si>
  <si>
    <t xml:space="preserve">   SX-2   </t>
  </si>
  <si>
    <t xml:space="preserve">IMPORTACIONES CIF, EXPORTACIONES FOB Y DEFICIT COMERCIAL    </t>
  </si>
  <si>
    <t xml:space="preserve">   SX-3   </t>
  </si>
  <si>
    <t xml:space="preserve">VALOR CIF DE LAS IMPORTACIONES SEGUN CATEGORIAS ECONOMICAS  </t>
  </si>
  <si>
    <t>1956-2015</t>
  </si>
  <si>
    <t xml:space="preserve">   SX-4   </t>
  </si>
  <si>
    <t xml:space="preserve">VALOR CIF DE LAS IMPORTACIONES POR PRINCIPALES PAISES       </t>
  </si>
  <si>
    <t>1954-2013</t>
  </si>
  <si>
    <t xml:space="preserve">   SX-5   </t>
  </si>
  <si>
    <t xml:space="preserve">VALOR FOB DE LAS EXPORTACIONES POR PRINCIPALES PAISES       </t>
  </si>
  <si>
    <t xml:space="preserve">   SX-6   </t>
  </si>
  <si>
    <t xml:space="preserve">EXPORTACIONES FOB  </t>
  </si>
  <si>
    <t>1950-2015</t>
  </si>
  <si>
    <t>Costa Rica: Balanza de Pagos 1950-2014</t>
  </si>
  <si>
    <t>Millones de USA dólares</t>
  </si>
  <si>
    <t>V 13</t>
  </si>
  <si>
    <t>V 14</t>
  </si>
  <si>
    <t>V 15</t>
  </si>
  <si>
    <t>V 16</t>
  </si>
  <si>
    <t>V 17</t>
  </si>
  <si>
    <t>V 18</t>
  </si>
  <si>
    <t>V 19</t>
  </si>
  <si>
    <t>V 20</t>
  </si>
  <si>
    <t>V 21</t>
  </si>
  <si>
    <t>V 22</t>
  </si>
  <si>
    <t>V 23</t>
  </si>
  <si>
    <t>V 24</t>
  </si>
  <si>
    <t>V 25</t>
  </si>
  <si>
    <t>V 26</t>
  </si>
  <si>
    <t>V 27</t>
  </si>
  <si>
    <t>V 28</t>
  </si>
  <si>
    <t>V 29</t>
  </si>
  <si>
    <t>V 30</t>
  </si>
  <si>
    <t>V 31</t>
  </si>
  <si>
    <t>V 32</t>
  </si>
  <si>
    <t>Cuenta corriente</t>
  </si>
  <si>
    <t>     Bienes</t>
  </si>
  <si>
    <t>          Exportaciones FOB</t>
  </si>
  <si>
    <t>          Importaciones FOB</t>
  </si>
  <si>
    <t>     Servicios</t>
  </si>
  <si>
    <t>          Transportes</t>
  </si>
  <si>
    <t>          Viajes</t>
  </si>
  <si>
    <t>          Otros servicios</t>
  </si>
  <si>
    <t>     Renta</t>
  </si>
  <si>
    <t>          Remuneración de empleados</t>
  </si>
  <si>
    <t>          Renta de la inversión</t>
  </si>
  <si>
    <t>     Transferencias corrientes</t>
  </si>
  <si>
    <t>          Gobierno General</t>
  </si>
  <si>
    <t>          Otros sectores</t>
  </si>
  <si>
    <t>Cuenta de capital y financiera</t>
  </si>
  <si>
    <t>     Cuenta de capital</t>
  </si>
  <si>
    <t>          Transferencias de capital</t>
  </si>
  <si>
    <t>          Adquisición/enajenación de activos no financieros no produci</t>
  </si>
  <si>
    <t>     Cuenta financiera</t>
  </si>
  <si>
    <t>          Inversión directa</t>
  </si>
  <si>
    <t>               En el extranjero</t>
  </si>
  <si>
    <t>               En la economía declarante</t>
  </si>
  <si>
    <t>          Inversión de cartera</t>
  </si>
  <si>
    <t>               Títulos de participación en el capital</t>
  </si>
  <si>
    <t>               Títulos de deuda</t>
  </si>
  <si>
    <t>          Otra inversión</t>
  </si>
  <si>
    <t>               Créditos comerciales</t>
  </si>
  <si>
    <t>               Préstamos</t>
  </si>
  <si>
    <t>               Moneda y depósitos</t>
  </si>
  <si>
    <t>               Otros activos y pasivos</t>
  </si>
  <si>
    <t>Errores omisiones y capital no determinado</t>
  </si>
  <si>
    <t>Activos de Reserva (disminución +, aumento -)</t>
  </si>
  <si>
    <t>PRINCIPALES CUENTAS DE LA BALANZA DE PAGOS COMO PORCENTAJE DEL PIB 1960-2014</t>
  </si>
  <si>
    <t>Tipo de Cambio Promedio (Compra-Venta)</t>
  </si>
  <si>
    <t>PIB en millones de colones</t>
  </si>
  <si>
    <t>PIB en millones de dólares</t>
  </si>
  <si>
    <t>IMPORTACIONES FOB, EXPORTACIONES FOB Y DEFICIT COMERCIAL: 1960-2014</t>
  </si>
  <si>
    <t>Importaciones FOB</t>
  </si>
  <si>
    <t>Millones de dólares</t>
  </si>
  <si>
    <t>Tasa de crecimiento de las Importaciones</t>
  </si>
  <si>
    <t>Exportaciones FOB (Incluye Maquila y Zona Franca a partir de 1991)</t>
  </si>
  <si>
    <t>Tasa de crecimiento de las Exportaciones</t>
  </si>
  <si>
    <t>Déficit Comercial</t>
  </si>
  <si>
    <t>-Millones de colones corrientes-</t>
  </si>
  <si>
    <t>Tipo de cambio promedio Compra-Venta</t>
  </si>
  <si>
    <t>Millones de dólares corrientes</t>
  </si>
  <si>
    <t>Razón Déficit/PIB</t>
  </si>
  <si>
    <t>VALOR CIF DE LAS IMPORTACIONES SEGUN CATEGORIAS ECONOMICAS</t>
  </si>
  <si>
    <t>1956-1985 Y 1982-2015</t>
  </si>
  <si>
    <t xml:space="preserve"> -En millones de dólares-</t>
  </si>
  <si>
    <t>Materias Primas para Industria y Minería</t>
  </si>
  <si>
    <t>Materias Primas para Agricultura</t>
  </si>
  <si>
    <t>Bienes de Consumo no Duradero</t>
  </si>
  <si>
    <t>Bienes de Consumo Duradero</t>
  </si>
  <si>
    <t>Bienes de Capital para Industria y Min.</t>
  </si>
  <si>
    <t>Bienes de Capital para Agricultura</t>
  </si>
  <si>
    <t>Bienes de Capital para la Construcción</t>
  </si>
  <si>
    <t>Bienes de Capital para Transporte</t>
  </si>
  <si>
    <t>Otros Bienes de Capital</t>
  </si>
  <si>
    <t>Materiales de Construcción</t>
  </si>
  <si>
    <t>Combustibles y Lubricantes</t>
  </si>
  <si>
    <t>Otros</t>
  </si>
  <si>
    <t>TOTAL IMPORTACIONES CIF</t>
  </si>
  <si>
    <t>Total Bienes de Capital</t>
  </si>
  <si>
    <t>Total Materias Primas (Incluye Materiales Const. y Combust.)</t>
  </si>
  <si>
    <t>Total Bienes de Consumo (Incluye Otros)</t>
  </si>
  <si>
    <t>VALOR CIF DE LAS IMPORTACIONES SEGUN CATEGORIAS ECONOMICAS: 1982-2015</t>
  </si>
  <si>
    <t>n.d.</t>
  </si>
  <si>
    <t>Materias primas para ind. y minería</t>
  </si>
  <si>
    <t>Materias primas para agricultura</t>
  </si>
  <si>
    <t>Bienes de consumo no duradero</t>
  </si>
  <si>
    <t>Bienes de consumo duradero</t>
  </si>
  <si>
    <t>Bienes capital industria y minería</t>
  </si>
  <si>
    <t>Bienes de capital para agricultura</t>
  </si>
  <si>
    <t>Bienes de capital para transporte</t>
  </si>
  <si>
    <t>Materiales de construcción</t>
  </si>
  <si>
    <t>Combustibles y lubricantes</t>
  </si>
  <si>
    <t>TOTAL</t>
  </si>
  <si>
    <t>NOTA: BAJO LA NUEVA METODOLGIA SE INCLUYEN</t>
  </si>
  <si>
    <t>Empresas de Perfecc. Activo (Valor Bruto)</t>
  </si>
  <si>
    <t>Empresas de Zona Franca (Valor Bruto)</t>
  </si>
  <si>
    <t>VALOR CIF DE LAS IMPORTACIONES POR PRINCIPALES PAISES: 1954-1997</t>
  </si>
  <si>
    <t>Centro América</t>
  </si>
  <si>
    <t xml:space="preserve">   Guatemala</t>
  </si>
  <si>
    <t xml:space="preserve">   El Salvador</t>
  </si>
  <si>
    <t xml:space="preserve">   Honduras</t>
  </si>
  <si>
    <t xml:space="preserve">   Nicaragua</t>
  </si>
  <si>
    <t>Resto del Mundo</t>
  </si>
  <si>
    <t xml:space="preserve">   Estados Unidos</t>
  </si>
  <si>
    <t xml:space="preserve">   México</t>
  </si>
  <si>
    <t xml:space="preserve">   Venezuela</t>
  </si>
  <si>
    <t xml:space="preserve">   Alemania Federal</t>
  </si>
  <si>
    <t xml:space="preserve">   Japón</t>
  </si>
  <si>
    <t xml:space="preserve">   Otros</t>
  </si>
  <si>
    <t>NO INCLUYE PERFECCIONAMIENTO ACTIVO NI ZONA FRANCA</t>
  </si>
  <si>
    <t>VALOR FOB DE LAS EXPORTACIONES POR PRINCIPALES PAISES: 1954-1997</t>
  </si>
  <si>
    <t>EXPORTACIONES FOB: 1950-2015</t>
  </si>
  <si>
    <t>-En millones de d½lares-</t>
  </si>
  <si>
    <t>Exportaciones FOB</t>
  </si>
  <si>
    <t>Valor FOB de las Exportaciones de Productos Tradicionales</t>
  </si>
  <si>
    <t>Valor FOB de las Exportaciones de Café</t>
  </si>
  <si>
    <t>Valor FOB de las Exportaciones de Banano</t>
  </si>
  <si>
    <t>Valor FOB de las Exportaciones de Carne</t>
  </si>
  <si>
    <t>Valor FOB de las Exportaciones de Azucar</t>
  </si>
  <si>
    <t>Valor FOB de las Exportaciones de Otros Productos</t>
  </si>
  <si>
    <t>Volumen de las Exportaciones de Café</t>
  </si>
  <si>
    <t>-En millones de kilos-</t>
  </si>
  <si>
    <t>Volumen de las Exportaciones de Banano</t>
  </si>
  <si>
    <t>Volumen de las Exportaciones de Carne</t>
  </si>
  <si>
    <t>Volumen de las Exportaciones de Azucar</t>
  </si>
  <si>
    <t>NOTA: BAJO LA NUEVA METODOLOGIA SE INCLUYEN</t>
  </si>
  <si>
    <t>Perfeccionamiento Activo (Valor Bruto)</t>
  </si>
  <si>
    <t>Zonas Francas (Valor Bruto)</t>
  </si>
  <si>
    <t>ESTADISTICAS FISCALES</t>
  </si>
  <si>
    <t xml:space="preserve">   FIS-1  </t>
  </si>
  <si>
    <t xml:space="preserve">GASTOS TOTALES DEL GOBIERNO DE LA REPUBLICA Y SU FINANCIAMIENTO       </t>
  </si>
  <si>
    <t xml:space="preserve">- En millones de colones- </t>
  </si>
  <si>
    <t>1966-2015</t>
  </si>
  <si>
    <t xml:space="preserve">   FIS-2  </t>
  </si>
  <si>
    <t xml:space="preserve">GOBIERNO CENTRAL: INGRESOS, GASTOS Y DEFICIT </t>
  </si>
  <si>
    <t xml:space="preserve">   FIS-3</t>
  </si>
  <si>
    <t>TOTAL DEUDA INTERNA DEL SECTOR PUBLICO</t>
  </si>
  <si>
    <t xml:space="preserve"> 1984-2015</t>
  </si>
  <si>
    <t>En millones de colones, cifras per capita y porcentajes</t>
  </si>
  <si>
    <t>GASTOS TOTALES DEL GOBIERNO DE LA REPUBLICA</t>
  </si>
  <si>
    <t>Y SU FINANCIAMIENTO: 1966-2015</t>
  </si>
  <si>
    <t>- En millones de colones-</t>
  </si>
  <si>
    <t xml:space="preserve">  1966</t>
  </si>
  <si>
    <t xml:space="preserve">    1967</t>
  </si>
  <si>
    <t xml:space="preserve">   1968</t>
  </si>
  <si>
    <t xml:space="preserve">   1969</t>
  </si>
  <si>
    <t xml:space="preserve">   1970</t>
  </si>
  <si>
    <t xml:space="preserve">   1971</t>
  </si>
  <si>
    <t xml:space="preserve">   1972</t>
  </si>
  <si>
    <t xml:space="preserve">   1973</t>
  </si>
  <si>
    <t xml:space="preserve">   1974</t>
  </si>
  <si>
    <t xml:space="preserve">   1975</t>
  </si>
  <si>
    <t xml:space="preserve">   1976</t>
  </si>
  <si>
    <t xml:space="preserve">   1977</t>
  </si>
  <si>
    <t xml:space="preserve">   1978</t>
  </si>
  <si>
    <t xml:space="preserve">   1979</t>
  </si>
  <si>
    <t xml:space="preserve">   1980</t>
  </si>
  <si>
    <t xml:space="preserve">   1981</t>
  </si>
  <si>
    <t xml:space="preserve">   1982</t>
  </si>
  <si>
    <t xml:space="preserve">   1983</t>
  </si>
  <si>
    <t xml:space="preserve">   1984</t>
  </si>
  <si>
    <t xml:space="preserve">   1985</t>
  </si>
  <si>
    <t>IDENFICACION DE VARIALBES</t>
  </si>
  <si>
    <t>A. GASTOS CORRIENTES</t>
  </si>
  <si>
    <t xml:space="preserve">    Consumo</t>
  </si>
  <si>
    <t xml:space="preserve">    Intereses</t>
  </si>
  <si>
    <t xml:space="preserve">    Transferencias</t>
  </si>
  <si>
    <t>B. GASTOS DE CAPITAL</t>
  </si>
  <si>
    <t xml:space="preserve">    Inversi½n real</t>
  </si>
  <si>
    <t xml:space="preserve">    Inversi½n financiera</t>
  </si>
  <si>
    <t>C. GASTOS TOTALES (A+B)  Incluye extrapresupuestarios</t>
  </si>
  <si>
    <t>D. INGRESOS CORRIENTES   Incluye extrapresupuestarios</t>
  </si>
  <si>
    <t xml:space="preserve">    Tributarios</t>
  </si>
  <si>
    <t xml:space="preserve">    No tributarios</t>
  </si>
  <si>
    <t>E. DEFICIT FINANCIERO (D-C)</t>
  </si>
  <si>
    <t>F. AHORRO EN CUENTA CTE. (D-A)</t>
  </si>
  <si>
    <t>FUENTE: CONTABILIDAD NACIONAL, MINISTERIO DE HACIENDA</t>
  </si>
  <si>
    <t>GOBIERNO CENTRAL: INGRESOS, GASTOS Y DEFICIT: 1950-2015</t>
  </si>
  <si>
    <t>FIN</t>
  </si>
  <si>
    <t>Impuesto sobre la Renta u Utilidad</t>
  </si>
  <si>
    <t>Impuesto Selectivo de Consumo</t>
  </si>
  <si>
    <t>Impuesto sobre las Ventas</t>
  </si>
  <si>
    <t>Impuestos sobre las Importaciones</t>
  </si>
  <si>
    <t>Otros Ingresos Tributarios</t>
  </si>
  <si>
    <t xml:space="preserve">V 8 </t>
  </si>
  <si>
    <t>Ingresos no Tributarios y Transferencias</t>
  </si>
  <si>
    <t>Ingresos Corrientes ( V8 + V9 )</t>
  </si>
  <si>
    <t xml:space="preserve">Egresos Efectivos Totales </t>
  </si>
  <si>
    <t>Déficit Financiero ( V10 - V11 )</t>
  </si>
  <si>
    <t>PIB Nominal</t>
  </si>
  <si>
    <t>NOTA: PARA 1950-65 LOS DATOS SE TOMARON DE RAMIREZ (1975)</t>
  </si>
  <si>
    <t>TOTAL DEUDA INTERNA Y EXTERNA DEL SECTOR PUBLICO</t>
  </si>
  <si>
    <t>Deuda Total</t>
  </si>
  <si>
    <t>Deuda pública interna</t>
  </si>
  <si>
    <t>Sector público no financiero</t>
  </si>
  <si>
    <t xml:space="preserve">    Gobierno central</t>
  </si>
  <si>
    <t xml:space="preserve">    Resto del sector público no financiero</t>
  </si>
  <si>
    <t>Banco Central de Costa Rica</t>
  </si>
  <si>
    <t>Deuda pública externa</t>
  </si>
  <si>
    <t>Población en millones de personas</t>
  </si>
  <si>
    <t>Deuda pública interna per cápita</t>
  </si>
  <si>
    <t>Deuda pública externa per cápita</t>
  </si>
  <si>
    <t>Deuda pública interna (% PIB)</t>
  </si>
  <si>
    <t>Deuda pública externa (% PIB)</t>
  </si>
  <si>
    <t xml:space="preserve">  INDICES </t>
  </si>
  <si>
    <t xml:space="preserve">   IN-1   </t>
  </si>
  <si>
    <t xml:space="preserve">INDICES DE PRECIOS Y SALARIOS </t>
  </si>
  <si>
    <t xml:space="preserve">   IN-2   </t>
  </si>
  <si>
    <t>INDICES DEL COMERCIO EXTERIOR Y RELACION DE INTERCAMBIO</t>
  </si>
  <si>
    <t xml:space="preserve">CON BASE A CIFRAS EN DOLARES  (1980=100) </t>
  </si>
  <si>
    <t>INDICES DE PRECIOS Y SALARIOS: 1950-2015</t>
  </si>
  <si>
    <t>Indice de Precios para los Consumidores de Ingresos Medios</t>
  </si>
  <si>
    <t>y Bajos Del Area Metropolitana de San José (1975=100)</t>
  </si>
  <si>
    <t>-Nivel a Diciembre-</t>
  </si>
  <si>
    <t>Los datos para el periodo 1950-1974 se obtuvieron aplicando</t>
  </si>
  <si>
    <t>regla de 3 a la variable v3.</t>
  </si>
  <si>
    <t>-Promedio Anual-</t>
  </si>
  <si>
    <t>regla de 3 a la variable v4.</t>
  </si>
  <si>
    <t>y Bajos Del Area Metropolitana de San Jose (Enero 1995=100)</t>
  </si>
  <si>
    <t>Se refiere a las series enlazadas por la DGEC a partir de 1953</t>
  </si>
  <si>
    <t>Indice del Salarios Mínimos Nominales (1984=100)</t>
  </si>
  <si>
    <t>Indice del Salarios Mínimos Reales (1984=100)</t>
  </si>
  <si>
    <t>CON BASE A CIFRAS EN DOLARES: 1950-2014</t>
  </si>
  <si>
    <t xml:space="preserve"> -Año Base: 1980=100-</t>
  </si>
  <si>
    <t>NOTA: EL INDICE DE PRECIOS DE LAS IMPORTACIONES (1950-1965) SE ESTIMO</t>
  </si>
  <si>
    <t xml:space="preserve">      A TRAVES DE REGRESION.</t>
  </si>
  <si>
    <t>Precios de las Importaciones</t>
  </si>
  <si>
    <t>(Indice de valor / Indice de quantum) * 100</t>
  </si>
  <si>
    <t>Valor de las Importaciones</t>
  </si>
  <si>
    <t>Cantidad de las Importaciones</t>
  </si>
  <si>
    <t>Precios de las Exportaciones</t>
  </si>
  <si>
    <t>Valor de las Exportaciones</t>
  </si>
  <si>
    <t>Cantidad de las Exportaciones</t>
  </si>
  <si>
    <t>Relación de Intercambio (V4/V1)*100</t>
  </si>
  <si>
    <t>Cambio Anual en la Relaci½n de Intercambio</t>
  </si>
  <si>
    <t>FUENTE: CEPAL</t>
  </si>
  <si>
    <t>COSTA RICA EN CIFRAS:   AGOSTO 2016</t>
  </si>
  <si>
    <t>MONEDA, CREDITO Y BANCA</t>
  </si>
  <si>
    <t xml:space="preserve">   MCB-1  </t>
  </si>
  <si>
    <t xml:space="preserve">BANCO CENTRAL DE COSTA RICA </t>
  </si>
  <si>
    <t>VARIABLES MONETARIAS: 1950-2015</t>
  </si>
  <si>
    <t xml:space="preserve">   MCB-2  </t>
  </si>
  <si>
    <t xml:space="preserve">BANCOS COMERCIALES  </t>
  </si>
  <si>
    <t xml:space="preserve">DEPARTAMENTOS COMERCIALES  </t>
  </si>
  <si>
    <t>DEPOSITOS EN MONEDA NACIONAL</t>
  </si>
  <si>
    <t>Y EXTRANJERA: 1950-2015</t>
  </si>
  <si>
    <t xml:space="preserve">   MCB-3  </t>
  </si>
  <si>
    <t xml:space="preserve">SISTEMA BANCARIO NACIONAL </t>
  </si>
  <si>
    <t xml:space="preserve">   MCB-4  </t>
  </si>
  <si>
    <t>BANCOS COMERCIALES</t>
  </si>
  <si>
    <t>TODOS LOS DEPARTAMENTOS</t>
  </si>
  <si>
    <t>COLOCACIONES 1/ SEGUN RAMA DE ACTIVIDAD</t>
  </si>
  <si>
    <t xml:space="preserve">   MCB-5  </t>
  </si>
  <si>
    <t xml:space="preserve">TIPOS DE CAMBIO </t>
  </si>
  <si>
    <t xml:space="preserve">-Colones por Dólar- </t>
  </si>
  <si>
    <t xml:space="preserve">   MCB-6</t>
  </si>
  <si>
    <t xml:space="preserve">SISTEMA BANCARIO NACIONAL     </t>
  </si>
  <si>
    <t xml:space="preserve">PANORAMA  MONETARIO </t>
  </si>
  <si>
    <t xml:space="preserve">-Saldos a fin de año en millones de colones-  </t>
  </si>
  <si>
    <t>BANCO CENTRAL DE COSTA RICA</t>
  </si>
  <si>
    <t>-Niveles a Diciembre-</t>
  </si>
  <si>
    <t xml:space="preserve"> 1/ Cifra ajustada con la nueva metodologia.</t>
  </si>
  <si>
    <t>Emisión Monetaria</t>
  </si>
  <si>
    <t>-Promedios de saldos diarios en millones de colones-</t>
  </si>
  <si>
    <t>Numerario en poder del público más numerario en poder de</t>
  </si>
  <si>
    <t>los bancos.</t>
  </si>
  <si>
    <t>Base Monetaria</t>
  </si>
  <si>
    <t>-Saldos a fin de mes en millones de colones-</t>
  </si>
  <si>
    <t>Comprende la emisi½n monetaria m s los dep½sitos en cuenta</t>
  </si>
  <si>
    <t>corriente en colones de los bancos comeriales.</t>
  </si>
  <si>
    <t>DEPARTAMENTOS COMERCIALES</t>
  </si>
  <si>
    <t xml:space="preserve"> 1/ A partir de 1993 los depositos en moneda nacional se ajustan con la nueva metodologi</t>
  </si>
  <si>
    <t>Depósitos en Cuenta Corriente en Moneda Extranjera</t>
  </si>
  <si>
    <t>Depósitos de Ahorro en Moneda Extranjera</t>
  </si>
  <si>
    <t>Depósitos a Plazo en Moneda Extranjera</t>
  </si>
  <si>
    <t>Depósitos en Cuenta Corriente en Moneda Nacional 1/</t>
  </si>
  <si>
    <t>Depósitos de Ahorro en Moneda Nacional</t>
  </si>
  <si>
    <t>Depósitos a Plazo en Moneda Nacional</t>
  </si>
  <si>
    <t>Depósitos en Moneda Extranjera (V3+V4+V5)</t>
  </si>
  <si>
    <t>Depósitos de Ahorro y a Plazo en Moneda Nacional (V6+V7)</t>
  </si>
  <si>
    <t>1/ A partir de 1980 excluye el saldo de los depósitos en cuenta</t>
  </si>
  <si>
    <t xml:space="preserve">corriente de interbancarios y depositos en cuenta corriente </t>
  </si>
  <si>
    <t>del Gobierno. Este saldo de cuenta corriente correponde a uno</t>
  </si>
  <si>
    <t>de los componentes del Medio Circulante.</t>
  </si>
  <si>
    <t>SISTEMA BANCARIO NACIONAL</t>
  </si>
  <si>
    <t xml:space="preserve"> 1/Las cifras de crédito y cuasidinero se ajustan a partir de 1993 a la nueva metodologia.</t>
  </si>
  <si>
    <t>Cuasidinero</t>
  </si>
  <si>
    <t>Comprende los depósitos no monetarios más los bonos en</t>
  </si>
  <si>
    <t>circulación emitidos por el Sistema Bancario Nacional.</t>
  </si>
  <si>
    <t>Reservas Monetarias Internacionales Netas 1/</t>
  </si>
  <si>
    <t xml:space="preserve"> -Saldos a fin de mes en millones de dólares-</t>
  </si>
  <si>
    <t>Crédito Interno Neto Total</t>
  </si>
  <si>
    <t>Es el financiamiento total (colocaciones e inversiones en</t>
  </si>
  <si>
    <t>valores mobiliarios) al Gobierno Central, a entidades</t>
  </si>
  <si>
    <t>oficiales y al sector privado, menos los dep½sitos del</t>
  </si>
  <si>
    <t>Gobierno.</t>
  </si>
  <si>
    <t>Crédito Interno Neto al Sector Público</t>
  </si>
  <si>
    <t>Incluye el financiamiento total (colocaciones e inversiones</t>
  </si>
  <si>
    <t>en valores mobiliarios) al Gobierno Central y a entidades</t>
  </si>
  <si>
    <t>oficiales, menos los dep½sitos del Gobierno.</t>
  </si>
  <si>
    <t>Crédito al Sector Privado</t>
  </si>
  <si>
    <t>Tasa Básica Pasiva 2/</t>
  </si>
  <si>
    <t>1/ A partir de 1986, se ajusta el nivel restando $ 83.2 millones</t>
  </si>
  <si>
    <t>por concepto de intereses de la deuda externa Nicaraguense.</t>
  </si>
  <si>
    <t xml:space="preserve">2/ Para el lapso 1958-1979 se utilizó la tasa de interes para los </t>
  </si>
  <si>
    <t>CREDITO SEGUN ACTIVIDAD: 1950-2015</t>
  </si>
  <si>
    <t>NOTA: A partir de 1993 se considera el cambio de metodologia.</t>
  </si>
  <si>
    <t>Bancos  Comerciales</t>
  </si>
  <si>
    <t>Todos los Departamentos</t>
  </si>
  <si>
    <t>Colocaciones Totales 1/</t>
  </si>
  <si>
    <t>Colocaciones para la Agricultura 1/</t>
  </si>
  <si>
    <t>Colocaciones para la Ganader¯a, Caza y Pesca 1/</t>
  </si>
  <si>
    <t>Colocaciones para la Industria 1/</t>
  </si>
  <si>
    <t>Colocaciones para Vivienda, Comercio y Otros 1/</t>
  </si>
  <si>
    <t>Nota: Incluye Electricidad</t>
  </si>
  <si>
    <t>Nota: Hasta 1959 comprende la informaci½n de los departamentos</t>
  </si>
  <si>
    <t xml:space="preserve">      comerciales y del Departamento de Cooperativas del BNCR.</t>
  </si>
  <si>
    <t xml:space="preserve">      A partir de 1960 y de 1963 se incorporan el Departamento de</t>
  </si>
  <si>
    <t xml:space="preserve">      Crédito Rural del BNCR y los departamentos hipotecarios,</t>
  </si>
  <si>
    <t xml:space="preserve">      respectivamente. </t>
  </si>
  <si>
    <t xml:space="preserve">      Desde febrero de 1973 se excluye el Departamento de Cooperativas.</t>
  </si>
  <si>
    <t xml:space="preserve">      y desde 1979 se incluye el Dpto. Central de Ahorro y PrÝstamo.</t>
  </si>
  <si>
    <t>1/ Préstamos concedidos.</t>
  </si>
  <si>
    <t>TIPOS DE CAMBIO: 1950-2015</t>
  </si>
  <si>
    <t xml:space="preserve"> -Colones por Dólar de EEUU-</t>
  </si>
  <si>
    <t/>
  </si>
  <si>
    <t>Tipos de Cambio utilizados en las Cuentas Monetarias</t>
  </si>
  <si>
    <t xml:space="preserve"> -Nivel a Diciembre-</t>
  </si>
  <si>
    <t xml:space="preserve"> En 1974 el tipo de cambio fue de 6.62 hasta el 24 de abril</t>
  </si>
  <si>
    <t xml:space="preserve"> y de 8.54 a partir del 25.</t>
  </si>
  <si>
    <t xml:space="preserve"> A partir de 1981 se utiliza el tipo de cambio vigente para</t>
  </si>
  <si>
    <t xml:space="preserve"> la compra, al último dia del mes.</t>
  </si>
  <si>
    <t xml:space="preserve"> -Promedio Anual-</t>
  </si>
  <si>
    <t>Tipo de Cambio Promedio (Promedio Anual)</t>
  </si>
  <si>
    <t>-Ponderado por el valor de las transacciones de la Cuenta Corriente-</t>
  </si>
  <si>
    <t>Tipo de Cambio Nominal de Venta</t>
  </si>
  <si>
    <t>Tipo de Cambio de Compra</t>
  </si>
  <si>
    <t xml:space="preserve"> -Promedio anual -</t>
  </si>
  <si>
    <t>PANORAMA MONETARIO: 1950-2015</t>
  </si>
  <si>
    <t xml:space="preserve"> -Saldos a fin de año en millones de colones-</t>
  </si>
  <si>
    <t xml:space="preserve">   I- Reservas Monetarias Internacionales Netas</t>
  </si>
  <si>
    <t xml:space="preserve">  II- Crédito neto total</t>
  </si>
  <si>
    <t xml:space="preserve">       Crédito neto interno</t>
  </si>
  <si>
    <t xml:space="preserve">        a) Al Gobierno (neto)</t>
  </si>
  <si>
    <t xml:space="preserve">        b) A entidades oficiales</t>
  </si>
  <si>
    <t xml:space="preserve">        c) Al sector privado</t>
  </si>
  <si>
    <t xml:space="preserve">       Crédito al exterior (recursos externos e internos)</t>
  </si>
  <si>
    <t xml:space="preserve"> III- Otros activos netos</t>
  </si>
  <si>
    <t xml:space="preserve">      Total ( I + II + III )</t>
  </si>
  <si>
    <t xml:space="preserve">  IV- Liquidez total</t>
  </si>
  <si>
    <t xml:space="preserve">      Cuasidinero</t>
  </si>
  <si>
    <t xml:space="preserve">      Medio circulante</t>
  </si>
  <si>
    <t xml:space="preserve">       Numerario en poder del púb.</t>
  </si>
  <si>
    <t xml:space="preserve">       Depósitos en cta. corriente</t>
  </si>
  <si>
    <t xml:space="preserve">   V- Endeudamiento externo</t>
  </si>
  <si>
    <t xml:space="preserve">      Total ( IV + V )</t>
  </si>
  <si>
    <t>CENTROAMÉRICA PRODUCTO INTERNO BRUTO 1920-2014 PRECIOS DE 1970</t>
  </si>
  <si>
    <t>CENTROAMÉRICA EXPORTACIONES E IMPORTACIONES: 1920-2014</t>
  </si>
  <si>
    <t>CENTROAMÉRICA  TIPOS DE CAMBIO: 1920-2014</t>
  </si>
  <si>
    <t>Menos: Gasto de consumo final</t>
  </si>
  <si>
    <t>Igual: Ahorro Nacional Bruto</t>
  </si>
  <si>
    <t>Más: Ahorro Externo</t>
  </si>
  <si>
    <t>Igual: Formación bruta de caital</t>
  </si>
  <si>
    <t xml:space="preserve">Ingreso nacional bruto disponible neto </t>
  </si>
  <si>
    <t xml:space="preserve">  PRO-4</t>
  </si>
  <si>
    <t xml:space="preserve">  PRO-5</t>
  </si>
  <si>
    <t>Demo</t>
  </si>
  <si>
    <t>CA_1</t>
  </si>
  <si>
    <t>VA_LP</t>
  </si>
  <si>
    <t>Pro-1</t>
  </si>
  <si>
    <t>Pro-2</t>
  </si>
  <si>
    <t>Pro-3</t>
  </si>
  <si>
    <t>Pro-4</t>
  </si>
  <si>
    <t>Pro-5</t>
  </si>
  <si>
    <t>Pro-6</t>
  </si>
  <si>
    <t>Sx-1</t>
  </si>
  <si>
    <t>Sx-2</t>
  </si>
  <si>
    <t>Sx-3</t>
  </si>
  <si>
    <t>Sx-4</t>
  </si>
  <si>
    <t>Sx-5</t>
  </si>
  <si>
    <t>Sx-6</t>
  </si>
  <si>
    <t>Fis-1</t>
  </si>
  <si>
    <t>Fis-2</t>
  </si>
  <si>
    <t>Fis-3</t>
  </si>
  <si>
    <t>In-1</t>
  </si>
  <si>
    <t>In-2</t>
  </si>
  <si>
    <t>Mcb-1</t>
  </si>
  <si>
    <t>Mcb-2</t>
  </si>
  <si>
    <t>Mcb-3</t>
  </si>
  <si>
    <t>Mcb-4</t>
  </si>
  <si>
    <t>Mcb-5</t>
  </si>
  <si>
    <t>Mcb-6</t>
  </si>
  <si>
    <t>CA_2</t>
  </si>
  <si>
    <t>CA_3</t>
  </si>
  <si>
    <t>Hoja EXCEL</t>
  </si>
  <si>
    <t>Series</t>
  </si>
  <si>
    <t>Datos</t>
  </si>
  <si>
    <t>Datos/serie</t>
  </si>
  <si>
    <t xml:space="preserve">REPORTE DE ACTUALIZACION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</si>
</sst>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%"/>
    <numFmt numFmtId="168" formatCode="0.0"/>
    <numFmt numFmtId="169" formatCode="#,##0.0"/>
    <numFmt numFmtId="170" formatCode="0.0000_)"/>
    <numFmt numFmtId="171" formatCode="_(* #,##0_);_(* \(#,##0\);_(* &quot;-&quot;??_);_(@_)"/>
    <numFmt numFmtId="172" formatCode="#,##0.0_);\(#,##0.0\)"/>
    <numFmt numFmtId="173" formatCode="_(* #,##0.0_);_(* \(#,##0.0\);_(* &quot;-&quot;?_);_(@_)"/>
  </numFmts>
  <fonts count="3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32"/>
      <name val="Calibri"/>
      <family val="2"/>
    </font>
    <font>
      <b/>
      <sz val="10"/>
      <color indexed="37"/>
      <name val="Calibri"/>
      <family val="2"/>
    </font>
    <font>
      <b/>
      <sz val="10"/>
      <color indexed="16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32"/>
      <name val="Calibri"/>
      <family val="2"/>
      <scheme val="minor"/>
    </font>
    <font>
      <b/>
      <sz val="10"/>
      <color indexed="37"/>
      <name val="Calibri"/>
      <family val="2"/>
      <scheme val="minor"/>
    </font>
    <font>
      <sz val="10"/>
      <color indexed="8"/>
      <name val="Courier"/>
      <family val="3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name val="Calibri"/>
      <family val="2"/>
      <scheme val="minor"/>
    </font>
    <font>
      <u/>
      <sz val="12"/>
      <color indexed="18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4"/>
      <name val="Arial"/>
      <family val="2"/>
    </font>
    <font>
      <b/>
      <sz val="14"/>
      <name val="Calibri"/>
      <family val="2"/>
      <scheme val="minor"/>
    </font>
    <font>
      <b/>
      <u/>
      <sz val="24"/>
      <color indexed="18"/>
      <name val="Calibri"/>
      <family val="2"/>
      <scheme val="minor"/>
    </font>
    <font>
      <b/>
      <sz val="2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0">
    <xf numFmtId="0" fontId="0" fillId="0" borderId="0" xfId="0"/>
    <xf numFmtId="0" fontId="4" fillId="0" borderId="0" xfId="0" applyFont="1" applyFill="1" applyBorder="1" applyAlignment="1" applyProtection="1">
      <alignment horizontal="left"/>
      <protection locked="0"/>
    </xf>
    <xf numFmtId="1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1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Fill="1" applyBorder="1"/>
    <xf numFmtId="1" fontId="5" fillId="0" borderId="0" xfId="0" applyNumberFormat="1" applyFont="1" applyFill="1" applyBorder="1"/>
    <xf numFmtId="167" fontId="5" fillId="0" borderId="0" xfId="3" applyNumberFormat="1" applyFont="1" applyFill="1" applyBorder="1" applyProtection="1"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 applyProtection="1">
      <alignment vertical="top"/>
    </xf>
    <xf numFmtId="3" fontId="9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 applyProtection="1">
      <alignment vertical="top" wrapText="1"/>
    </xf>
    <xf numFmtId="167" fontId="9" fillId="0" borderId="0" xfId="0" applyNumberFormat="1" applyFont="1" applyFill="1" applyBorder="1" applyAlignment="1" applyProtection="1">
      <alignment vertical="top"/>
    </xf>
    <xf numFmtId="10" fontId="9" fillId="0" borderId="0" xfId="0" applyNumberFormat="1" applyFont="1" applyFill="1" applyBorder="1" applyAlignment="1" applyProtection="1">
      <alignment vertical="top"/>
    </xf>
    <xf numFmtId="3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Font="1"/>
    <xf numFmtId="168" fontId="9" fillId="0" borderId="0" xfId="0" applyNumberFormat="1" applyFont="1"/>
    <xf numFmtId="0" fontId="9" fillId="0" borderId="0" xfId="0" applyFont="1" applyAlignment="1">
      <alignment horizontal="center"/>
    </xf>
    <xf numFmtId="2" fontId="9" fillId="0" borderId="0" xfId="0" applyNumberFormat="1" applyFont="1"/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10" fillId="0" borderId="0" xfId="0" applyNumberFormat="1" applyFont="1" applyFill="1" applyBorder="1" applyAlignment="1" applyProtection="1">
      <alignment vertical="center" wrapText="1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1" fontId="11" fillId="0" borderId="0" xfId="0" applyNumberFormat="1" applyFont="1" applyFill="1" applyBorder="1" applyAlignment="1" applyProtection="1">
      <alignment vertical="top"/>
    </xf>
    <xf numFmtId="3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Font="1"/>
    <xf numFmtId="0" fontId="8" fillId="0" borderId="0" xfId="0" applyFont="1"/>
    <xf numFmtId="1" fontId="9" fillId="0" borderId="0" xfId="0" applyNumberFormat="1" applyFont="1"/>
    <xf numFmtId="0" fontId="10" fillId="0" borderId="0" xfId="0" applyFont="1"/>
    <xf numFmtId="167" fontId="10" fillId="0" borderId="0" xfId="3" applyNumberFormat="1" applyFont="1"/>
    <xf numFmtId="167" fontId="9" fillId="0" borderId="0" xfId="3" applyNumberFormat="1" applyFont="1"/>
    <xf numFmtId="167" fontId="10" fillId="0" borderId="0" xfId="3" applyNumberFormat="1" applyFont="1" applyAlignment="1">
      <alignment horizontal="center"/>
    </xf>
    <xf numFmtId="167" fontId="9" fillId="0" borderId="0" xfId="3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/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169" fontId="5" fillId="2" borderId="0" xfId="0" applyNumberFormat="1" applyFont="1" applyFill="1" applyProtection="1">
      <protection locked="0"/>
    </xf>
    <xf numFmtId="169" fontId="5" fillId="3" borderId="0" xfId="0" applyNumberFormat="1" applyFont="1" applyFill="1" applyProtection="1">
      <protection locked="0"/>
    </xf>
    <xf numFmtId="169" fontId="5" fillId="2" borderId="0" xfId="0" applyNumberFormat="1" applyFont="1" applyFill="1" applyAlignment="1" applyProtection="1">
      <protection locked="0"/>
    </xf>
    <xf numFmtId="169" fontId="5" fillId="2" borderId="0" xfId="0" applyNumberFormat="1" applyFont="1" applyFill="1" applyAlignment="1" applyProtection="1">
      <alignment horizontal="right"/>
      <protection locked="0"/>
    </xf>
    <xf numFmtId="169" fontId="5" fillId="3" borderId="0" xfId="0" applyNumberFormat="1" applyFont="1" applyFill="1" applyAlignment="1" applyProtection="1">
      <alignment horizontal="right"/>
      <protection locked="0"/>
    </xf>
    <xf numFmtId="168" fontId="5" fillId="0" borderId="0" xfId="0" applyNumberFormat="1" applyFont="1" applyAlignment="1" applyProtection="1">
      <protection locked="0"/>
    </xf>
    <xf numFmtId="168" fontId="5" fillId="0" borderId="0" xfId="0" applyNumberFormat="1" applyFont="1" applyAlignment="1" applyProtection="1">
      <alignment horizontal="right"/>
      <protection locked="0"/>
    </xf>
    <xf numFmtId="168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/>
    <xf numFmtId="0" fontId="1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0" fontId="5" fillId="2" borderId="0" xfId="0" applyNumberFormat="1" applyFont="1" applyFill="1" applyProtection="1">
      <protection locked="0"/>
    </xf>
    <xf numFmtId="10" fontId="5" fillId="3" borderId="0" xfId="0" applyNumberFormat="1" applyFont="1" applyFill="1" applyProtection="1">
      <protection locked="0"/>
    </xf>
    <xf numFmtId="9" fontId="5" fillId="2" borderId="0" xfId="0" applyNumberFormat="1" applyFont="1" applyFill="1" applyProtection="1">
      <protection locked="0"/>
    </xf>
    <xf numFmtId="9" fontId="5" fillId="3" borderId="0" xfId="0" applyNumberFormat="1" applyFont="1" applyFill="1" applyProtection="1">
      <protection locked="0"/>
    </xf>
    <xf numFmtId="10" fontId="5" fillId="0" borderId="0" xfId="0" applyNumberFormat="1" applyFont="1" applyProtection="1">
      <protection locked="0"/>
    </xf>
    <xf numFmtId="0" fontId="7" fillId="0" borderId="0" xfId="0" applyFont="1" applyAlignment="1">
      <alignment horizontal="center"/>
    </xf>
    <xf numFmtId="166" fontId="5" fillId="0" borderId="0" xfId="0" applyNumberFormat="1" applyFont="1" applyProtection="1">
      <protection locked="0"/>
    </xf>
    <xf numFmtId="170" fontId="5" fillId="0" borderId="0" xfId="0" applyNumberFormat="1" applyFont="1" applyProtection="1"/>
    <xf numFmtId="164" fontId="5" fillId="0" borderId="0" xfId="0" applyNumberFormat="1" applyFont="1" applyProtection="1">
      <protection locked="0"/>
    </xf>
    <xf numFmtId="0" fontId="5" fillId="0" borderId="0" xfId="0" applyFont="1" applyProtection="1"/>
    <xf numFmtId="166" fontId="5" fillId="0" borderId="0" xfId="0" applyNumberFormat="1" applyFont="1" applyProtection="1"/>
    <xf numFmtId="0" fontId="5" fillId="0" borderId="0" xfId="0" applyFont="1" applyAlignment="1">
      <alignment horizontal="center"/>
    </xf>
    <xf numFmtId="3" fontId="5" fillId="2" borderId="0" xfId="0" applyNumberFormat="1" applyFont="1" applyFill="1" applyProtection="1">
      <protection locked="0"/>
    </xf>
    <xf numFmtId="3" fontId="4" fillId="2" borderId="0" xfId="0" applyNumberFormat="1" applyFont="1" applyFill="1" applyProtection="1">
      <protection locked="0"/>
    </xf>
    <xf numFmtId="3" fontId="5" fillId="3" borderId="0" xfId="0" applyNumberFormat="1" applyFont="1" applyFill="1" applyProtection="1">
      <protection locked="0"/>
    </xf>
    <xf numFmtId="3" fontId="4" fillId="3" borderId="0" xfId="0" applyNumberFormat="1" applyFont="1" applyFill="1" applyProtection="1">
      <protection locked="0"/>
    </xf>
    <xf numFmtId="0" fontId="5" fillId="0" borderId="0" xfId="0" applyFont="1" applyProtection="1">
      <protection locked="0"/>
    </xf>
    <xf numFmtId="168" fontId="5" fillId="0" borderId="0" xfId="0" applyNumberFormat="1" applyFont="1" applyProtection="1">
      <protection locked="0"/>
    </xf>
    <xf numFmtId="168" fontId="4" fillId="0" borderId="0" xfId="0" applyNumberFormat="1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4" fillId="0" borderId="0" xfId="0" applyFont="1"/>
    <xf numFmtId="0" fontId="7" fillId="0" borderId="0" xfId="0" applyFont="1"/>
    <xf numFmtId="167" fontId="5" fillId="2" borderId="0" xfId="0" applyNumberFormat="1" applyFont="1" applyFill="1" applyProtection="1">
      <protection locked="0"/>
    </xf>
    <xf numFmtId="167" fontId="5" fillId="2" borderId="0" xfId="0" applyNumberFormat="1" applyFont="1" applyFill="1" applyAlignment="1" applyProtection="1">
      <alignment horizontal="left"/>
      <protection locked="0"/>
    </xf>
    <xf numFmtId="167" fontId="5" fillId="3" borderId="0" xfId="0" applyNumberFormat="1" applyFont="1" applyFill="1" applyProtection="1">
      <protection locked="0"/>
    </xf>
    <xf numFmtId="167" fontId="5" fillId="3" borderId="0" xfId="0" applyNumberFormat="1" applyFont="1" applyFill="1" applyAlignment="1" applyProtection="1">
      <alignment horizontal="left"/>
      <protection locked="0"/>
    </xf>
    <xf numFmtId="167" fontId="4" fillId="2" borderId="0" xfId="0" applyNumberFormat="1" applyFont="1" applyFill="1" applyProtection="1">
      <protection locked="0"/>
    </xf>
    <xf numFmtId="167" fontId="4" fillId="3" borderId="0" xfId="0" applyNumberFormat="1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0" fontId="5" fillId="0" borderId="0" xfId="0" applyNumberFormat="1" applyFont="1" applyProtection="1"/>
    <xf numFmtId="0" fontId="16" fillId="0" borderId="0" xfId="0" applyFont="1" applyAlignment="1" applyProtection="1">
      <alignment horizontal="left"/>
      <protection locked="0"/>
    </xf>
    <xf numFmtId="0" fontId="17" fillId="0" borderId="0" xfId="0" applyFont="1"/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165" fontId="17" fillId="0" borderId="0" xfId="0" applyNumberFormat="1" applyFont="1" applyProtection="1">
      <protection locked="0"/>
    </xf>
    <xf numFmtId="3" fontId="17" fillId="0" borderId="0" xfId="0" applyNumberFormat="1" applyFont="1" applyProtection="1">
      <protection locked="0"/>
    </xf>
    <xf numFmtId="168" fontId="17" fillId="0" borderId="0" xfId="0" applyNumberFormat="1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20" fillId="0" borderId="0" xfId="0" applyFont="1"/>
    <xf numFmtId="0" fontId="16" fillId="0" borderId="0" xfId="0" applyFont="1" applyFill="1" applyAlignment="1" applyProtection="1">
      <alignment horizontal="left"/>
      <protection locked="0"/>
    </xf>
    <xf numFmtId="168" fontId="17" fillId="0" borderId="0" xfId="0" applyNumberFormat="1" applyFont="1" applyFill="1"/>
    <xf numFmtId="168" fontId="16" fillId="0" borderId="0" xfId="0" applyNumberFormat="1" applyFont="1" applyFill="1"/>
    <xf numFmtId="168" fontId="21" fillId="0" borderId="0" xfId="0" applyNumberFormat="1" applyFont="1" applyFill="1"/>
    <xf numFmtId="0" fontId="9" fillId="0" borderId="0" xfId="0" applyFont="1" applyFill="1"/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/>
    <xf numFmtId="0" fontId="16" fillId="0" borderId="0" xfId="0" applyFont="1" applyFill="1" applyAlignment="1">
      <alignment horizontal="center"/>
    </xf>
    <xf numFmtId="168" fontId="16" fillId="0" borderId="0" xfId="0" applyNumberFormat="1" applyFont="1" applyFill="1" applyAlignment="1" applyProtection="1">
      <alignment horizontal="center"/>
      <protection locked="0"/>
    </xf>
    <xf numFmtId="168" fontId="22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165" fontId="17" fillId="0" borderId="0" xfId="0" applyNumberFormat="1" applyFont="1" applyFill="1" applyProtection="1">
      <protection locked="0"/>
    </xf>
    <xf numFmtId="3" fontId="17" fillId="2" borderId="0" xfId="0" applyNumberFormat="1" applyFont="1" applyFill="1" applyProtection="1">
      <protection locked="0"/>
    </xf>
    <xf numFmtId="3" fontId="16" fillId="2" borderId="0" xfId="0" applyNumberFormat="1" applyFont="1" applyFill="1" applyProtection="1">
      <protection locked="0"/>
    </xf>
    <xf numFmtId="3" fontId="23" fillId="3" borderId="0" xfId="0" applyNumberFormat="1" applyFont="1" applyFill="1" applyProtection="1">
      <protection locked="0"/>
    </xf>
    <xf numFmtId="3" fontId="22" fillId="3" borderId="0" xfId="0" applyNumberFormat="1" applyFont="1" applyFill="1" applyProtection="1">
      <protection locked="0"/>
    </xf>
    <xf numFmtId="168" fontId="17" fillId="0" borderId="0" xfId="0" applyNumberFormat="1" applyFont="1" applyFill="1" applyProtection="1">
      <protection locked="0"/>
    </xf>
    <xf numFmtId="168" fontId="16" fillId="0" borderId="0" xfId="0" applyNumberFormat="1" applyFont="1" applyFill="1" applyProtection="1">
      <protection locked="0"/>
    </xf>
    <xf numFmtId="168" fontId="21" fillId="0" borderId="0" xfId="0" applyNumberFormat="1" applyFont="1" applyFill="1" applyProtection="1">
      <protection locked="0"/>
    </xf>
    <xf numFmtId="168" fontId="21" fillId="0" borderId="0" xfId="0" applyNumberFormat="1" applyFont="1" applyFill="1" applyProtection="1"/>
    <xf numFmtId="168" fontId="16" fillId="0" borderId="0" xfId="0" applyNumberFormat="1" applyFont="1" applyFill="1" applyProtection="1"/>
    <xf numFmtId="0" fontId="16" fillId="0" borderId="0" xfId="0" applyFont="1" applyFill="1"/>
    <xf numFmtId="168" fontId="16" fillId="0" borderId="0" xfId="0" applyNumberFormat="1" applyFont="1" applyFill="1" applyAlignment="1" applyProtection="1">
      <alignment horizontal="left"/>
      <protection locked="0"/>
    </xf>
    <xf numFmtId="168" fontId="17" fillId="0" borderId="0" xfId="0" applyNumberFormat="1" applyFont="1" applyFill="1" applyAlignment="1" applyProtection="1">
      <alignment horizontal="left"/>
      <protection locked="0"/>
    </xf>
    <xf numFmtId="171" fontId="16" fillId="0" borderId="0" xfId="2" applyNumberFormat="1" applyFont="1" applyFill="1" applyAlignment="1" applyProtection="1">
      <alignment horizontal="right"/>
      <protection locked="0"/>
    </xf>
    <xf numFmtId="171" fontId="17" fillId="0" borderId="0" xfId="2" applyNumberFormat="1" applyFont="1" applyFill="1" applyAlignment="1" applyProtection="1">
      <alignment horizontal="right"/>
      <protection locked="0"/>
    </xf>
    <xf numFmtId="166" fontId="9" fillId="0" borderId="0" xfId="0" applyNumberFormat="1" applyFont="1" applyFill="1"/>
    <xf numFmtId="171" fontId="16" fillId="0" borderId="0" xfId="2" applyNumberFormat="1" applyFont="1" applyFill="1" applyAlignment="1">
      <alignment horizontal="right"/>
    </xf>
    <xf numFmtId="171" fontId="17" fillId="0" borderId="0" xfId="2" applyNumberFormat="1" applyFont="1" applyFill="1" applyAlignment="1">
      <alignment horizontal="right"/>
    </xf>
    <xf numFmtId="166" fontId="17" fillId="0" borderId="0" xfId="0" applyNumberFormat="1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Fill="1"/>
    <xf numFmtId="0" fontId="25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2" fillId="0" borderId="0" xfId="0" applyFont="1" applyFill="1" applyAlignment="1">
      <alignment horizontal="center"/>
    </xf>
    <xf numFmtId="168" fontId="23" fillId="0" borderId="0" xfId="0" applyNumberFormat="1" applyFont="1" applyFill="1"/>
    <xf numFmtId="169" fontId="23" fillId="0" borderId="0" xfId="0" applyNumberFormat="1" applyFont="1" applyFill="1"/>
    <xf numFmtId="0" fontId="22" fillId="0" borderId="0" xfId="0" applyFont="1" applyFill="1"/>
    <xf numFmtId="168" fontId="22" fillId="0" borderId="0" xfId="0" applyNumberFormat="1" applyFont="1" applyFill="1"/>
    <xf numFmtId="0" fontId="22" fillId="0" borderId="0" xfId="0" applyFont="1" applyFill="1" applyAlignment="1">
      <alignment horizontal="left"/>
    </xf>
    <xf numFmtId="167" fontId="23" fillId="0" borderId="0" xfId="3" applyNumberFormat="1" applyFont="1" applyFill="1"/>
    <xf numFmtId="1" fontId="23" fillId="0" borderId="0" xfId="0" applyNumberFormat="1" applyFont="1" applyFill="1"/>
    <xf numFmtId="168" fontId="17" fillId="0" borderId="0" xfId="0" applyNumberFormat="1" applyFont="1"/>
    <xf numFmtId="167" fontId="17" fillId="0" borderId="0" xfId="3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168" fontId="16" fillId="0" borderId="0" xfId="0" applyNumberFormat="1" applyFont="1" applyAlignment="1" applyProtection="1">
      <alignment horizontal="center"/>
      <protection locked="0"/>
    </xf>
    <xf numFmtId="167" fontId="16" fillId="0" borderId="0" xfId="3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165" fontId="16" fillId="0" borderId="0" xfId="0" applyNumberFormat="1" applyFont="1" applyProtection="1">
      <protection locked="0"/>
    </xf>
    <xf numFmtId="167" fontId="17" fillId="0" borderId="0" xfId="3" applyNumberFormat="1" applyFont="1" applyProtection="1">
      <protection locked="0"/>
    </xf>
    <xf numFmtId="168" fontId="16" fillId="0" borderId="0" xfId="0" applyNumberFormat="1" applyFont="1" applyProtection="1">
      <protection locked="0"/>
    </xf>
    <xf numFmtId="168" fontId="17" fillId="0" borderId="0" xfId="0" applyNumberFormat="1" applyFont="1" applyAlignment="1" applyProtection="1">
      <alignment horizontal="right"/>
      <protection locked="0"/>
    </xf>
    <xf numFmtId="164" fontId="17" fillId="0" borderId="0" xfId="0" applyNumberFormat="1" applyFont="1" applyProtection="1"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168" fontId="16" fillId="0" borderId="0" xfId="0" applyNumberFormat="1" applyFont="1" applyAlignment="1" applyProtection="1">
      <alignment horizontal="left"/>
      <protection locked="0"/>
    </xf>
    <xf numFmtId="166" fontId="17" fillId="0" borderId="0" xfId="0" applyNumberFormat="1" applyFont="1" applyProtection="1">
      <protection locked="0"/>
    </xf>
    <xf numFmtId="166" fontId="16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" fontId="16" fillId="0" borderId="0" xfId="0" applyNumberFormat="1" applyFont="1" applyProtection="1">
      <protection locked="0"/>
    </xf>
    <xf numFmtId="166" fontId="17" fillId="0" borderId="0" xfId="0" applyNumberFormat="1" applyFont="1" applyAlignment="1" applyProtection="1">
      <alignment horizontal="right"/>
      <protection locked="0"/>
    </xf>
    <xf numFmtId="172" fontId="17" fillId="0" borderId="0" xfId="0" applyNumberFormat="1" applyFont="1" applyProtection="1">
      <protection locked="0"/>
    </xf>
    <xf numFmtId="172" fontId="17" fillId="0" borderId="0" xfId="0" applyNumberFormat="1" applyFont="1"/>
    <xf numFmtId="166" fontId="10" fillId="0" borderId="0" xfId="0" applyNumberFormat="1" applyFont="1"/>
    <xf numFmtId="172" fontId="9" fillId="0" borderId="0" xfId="0" applyNumberFormat="1" applyFont="1"/>
    <xf numFmtId="1" fontId="17" fillId="0" borderId="0" xfId="0" applyNumberFormat="1" applyFont="1" applyProtection="1">
      <protection locked="0"/>
    </xf>
    <xf numFmtId="49" fontId="1" fillId="0" borderId="0" xfId="0" applyNumberFormat="1" applyFont="1"/>
    <xf numFmtId="49" fontId="3" fillId="0" borderId="0" xfId="0" applyNumberFormat="1" applyFont="1"/>
    <xf numFmtId="0" fontId="10" fillId="0" borderId="0" xfId="0" applyFont="1" applyAlignment="1" applyProtection="1">
      <alignment horizontal="left"/>
    </xf>
    <xf numFmtId="166" fontId="17" fillId="0" borderId="0" xfId="0" applyNumberFormat="1" applyFont="1" applyAlignment="1" applyProtection="1">
      <alignment horizontal="left"/>
      <protection locked="0"/>
    </xf>
    <xf numFmtId="0" fontId="16" fillId="0" borderId="0" xfId="0" applyFont="1" applyFill="1" applyAlignment="1"/>
    <xf numFmtId="0" fontId="16" fillId="0" borderId="0" xfId="0" applyFont="1" applyFill="1" applyAlignment="1" applyProtection="1">
      <alignment horizontal="center"/>
      <protection locked="0"/>
    </xf>
    <xf numFmtId="1" fontId="17" fillId="0" borderId="0" xfId="0" applyNumberFormat="1" applyFont="1" applyFill="1" applyProtection="1">
      <protection locked="0"/>
    </xf>
    <xf numFmtId="166" fontId="16" fillId="0" borderId="0" xfId="0" applyNumberFormat="1" applyFont="1" applyFill="1" applyAlignment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166" fontId="16" fillId="0" borderId="0" xfId="0" applyNumberFormat="1" applyFont="1" applyFill="1" applyProtection="1">
      <protection locked="0"/>
    </xf>
    <xf numFmtId="168" fontId="17" fillId="0" borderId="0" xfId="0" applyNumberFormat="1" applyFont="1" applyFill="1" applyAlignment="1" applyProtection="1">
      <alignment horizontal="center"/>
      <protection locked="0"/>
    </xf>
    <xf numFmtId="166" fontId="17" fillId="0" borderId="0" xfId="0" applyNumberFormat="1" applyFont="1" applyFill="1" applyProtection="1">
      <protection locked="0"/>
    </xf>
    <xf numFmtId="168" fontId="9" fillId="0" borderId="0" xfId="0" applyNumberFormat="1" applyFont="1" applyFill="1" applyAlignment="1" applyProtection="1"/>
    <xf numFmtId="168" fontId="9" fillId="0" borderId="0" xfId="0" applyNumberFormat="1" applyFont="1" applyFill="1"/>
    <xf numFmtId="168" fontId="9" fillId="0" borderId="0" xfId="0" applyNumberFormat="1" applyFont="1" applyFill="1" applyProtection="1"/>
    <xf numFmtId="1" fontId="17" fillId="0" borderId="0" xfId="0" applyNumberFormat="1" applyFont="1" applyFill="1" applyAlignment="1" applyProtection="1">
      <alignment horizontal="right"/>
      <protection locked="0"/>
    </xf>
    <xf numFmtId="168" fontId="10" fillId="0" borderId="0" xfId="0" applyNumberFormat="1" applyFont="1" applyFill="1" applyAlignment="1"/>
    <xf numFmtId="166" fontId="10" fillId="0" borderId="0" xfId="0" applyNumberFormat="1" applyFont="1" applyFill="1"/>
    <xf numFmtId="0" fontId="10" fillId="0" borderId="0" xfId="0" applyFont="1" applyFill="1" applyAlignment="1"/>
    <xf numFmtId="0" fontId="10" fillId="0" borderId="0" xfId="0" applyFont="1" applyFill="1"/>
    <xf numFmtId="0" fontId="16" fillId="0" borderId="0" xfId="0" applyFont="1" applyFill="1" applyAlignment="1" applyProtection="1">
      <protection locked="0"/>
    </xf>
    <xf numFmtId="168" fontId="16" fillId="0" borderId="0" xfId="0" applyNumberFormat="1" applyFont="1"/>
    <xf numFmtId="168" fontId="17" fillId="0" borderId="0" xfId="0" applyNumberFormat="1" applyFont="1" applyAlignment="1" applyProtection="1">
      <alignment horizontal="center"/>
      <protection locked="0"/>
    </xf>
    <xf numFmtId="168" fontId="9" fillId="0" borderId="0" xfId="0" applyNumberFormat="1" applyFont="1" applyProtection="1"/>
    <xf numFmtId="166" fontId="17" fillId="0" borderId="0" xfId="0" applyNumberFormat="1" applyFont="1" applyProtection="1"/>
    <xf numFmtId="0" fontId="26" fillId="0" borderId="0" xfId="0" applyFont="1" applyAlignment="1" applyProtection="1">
      <alignment horizontal="left"/>
      <protection locked="0"/>
    </xf>
    <xf numFmtId="2" fontId="16" fillId="0" borderId="0" xfId="0" applyNumberFormat="1" applyFont="1"/>
    <xf numFmtId="2" fontId="10" fillId="0" borderId="0" xfId="0" applyNumberFormat="1" applyFont="1" applyAlignment="1">
      <alignment horizontal="center"/>
    </xf>
    <xf numFmtId="2" fontId="16" fillId="0" borderId="0" xfId="0" applyNumberFormat="1" applyFont="1" applyAlignment="1" applyProtection="1">
      <alignment horizontal="center"/>
      <protection locked="0"/>
    </xf>
    <xf numFmtId="168" fontId="16" fillId="4" borderId="0" xfId="0" applyNumberFormat="1" applyFont="1" applyFill="1" applyProtection="1">
      <protection locked="0"/>
    </xf>
    <xf numFmtId="168" fontId="16" fillId="3" borderId="0" xfId="0" applyNumberFormat="1" applyFont="1" applyFill="1" applyProtection="1">
      <protection locked="0"/>
    </xf>
    <xf numFmtId="2" fontId="10" fillId="0" borderId="0" xfId="0" applyNumberFormat="1" applyFont="1"/>
    <xf numFmtId="2" fontId="16" fillId="0" borderId="0" xfId="0" applyNumberFormat="1" applyFont="1" applyProtection="1">
      <protection locked="0"/>
    </xf>
    <xf numFmtId="2" fontId="16" fillId="0" borderId="0" xfId="0" applyNumberFormat="1" applyFont="1" applyAlignment="1" applyProtection="1">
      <alignment horizontal="left"/>
      <protection locked="0"/>
    </xf>
    <xf numFmtId="168" fontId="21" fillId="0" borderId="0" xfId="0" applyNumberFormat="1" applyFont="1"/>
    <xf numFmtId="2" fontId="21" fillId="0" borderId="0" xfId="0" applyNumberFormat="1" applyFont="1"/>
    <xf numFmtId="166" fontId="16" fillId="0" borderId="0" xfId="0" applyNumberFormat="1" applyFont="1" applyAlignment="1" applyProtection="1">
      <alignment horizontal="left"/>
      <protection locked="0"/>
    </xf>
    <xf numFmtId="3" fontId="16" fillId="0" borderId="0" xfId="0" applyNumberFormat="1" applyFont="1" applyFill="1" applyProtection="1">
      <protection locked="0"/>
    </xf>
    <xf numFmtId="3" fontId="17" fillId="0" borderId="0" xfId="0" applyNumberFormat="1" applyFont="1" applyFill="1" applyProtection="1">
      <protection locked="0"/>
    </xf>
    <xf numFmtId="169" fontId="16" fillId="0" borderId="0" xfId="0" applyNumberFormat="1" applyFont="1" applyFill="1" applyProtection="1">
      <protection locked="0"/>
    </xf>
    <xf numFmtId="171" fontId="16" fillId="0" borderId="0" xfId="2" applyNumberFormat="1" applyFont="1" applyFill="1" applyProtection="1">
      <protection locked="0"/>
    </xf>
    <xf numFmtId="171" fontId="17" fillId="0" borderId="0" xfId="2" applyNumberFormat="1" applyFont="1" applyFill="1" applyProtection="1">
      <protection locked="0"/>
    </xf>
    <xf numFmtId="1" fontId="9" fillId="0" borderId="0" xfId="0" applyNumberFormat="1" applyFont="1" applyFill="1"/>
    <xf numFmtId="1" fontId="17" fillId="0" borderId="0" xfId="0" applyNumberFormat="1" applyFont="1" applyFill="1" applyAlignment="1" applyProtection="1">
      <protection locked="0"/>
    </xf>
    <xf numFmtId="1" fontId="16" fillId="0" borderId="0" xfId="0" applyNumberFormat="1" applyFont="1" applyFill="1" applyAlignment="1" applyProtection="1">
      <protection locked="0"/>
    </xf>
    <xf numFmtId="3" fontId="16" fillId="0" borderId="0" xfId="2" applyNumberFormat="1" applyFont="1" applyFill="1"/>
    <xf numFmtId="3" fontId="17" fillId="0" borderId="0" xfId="2" applyNumberFormat="1" applyFont="1" applyFill="1"/>
    <xf numFmtId="171" fontId="10" fillId="0" borderId="0" xfId="2" applyNumberFormat="1" applyFont="1" applyFill="1"/>
    <xf numFmtId="171" fontId="9" fillId="0" borderId="0" xfId="2" applyNumberFormat="1" applyFont="1" applyFill="1"/>
    <xf numFmtId="171" fontId="17" fillId="0" borderId="0" xfId="2" applyNumberFormat="1" applyFont="1" applyFill="1"/>
    <xf numFmtId="3" fontId="10" fillId="0" borderId="0" xfId="2" applyNumberFormat="1" applyFont="1" applyFill="1"/>
    <xf numFmtId="3" fontId="9" fillId="0" borderId="0" xfId="2" applyNumberFormat="1" applyFont="1" applyFill="1"/>
    <xf numFmtId="171" fontId="16" fillId="0" borderId="0" xfId="2" applyNumberFormat="1" applyFont="1" applyFill="1"/>
    <xf numFmtId="3" fontId="17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/>
    <xf numFmtId="3" fontId="17" fillId="0" borderId="0" xfId="3" applyNumberFormat="1" applyFont="1" applyProtection="1">
      <protection locked="0"/>
    </xf>
    <xf numFmtId="169" fontId="0" fillId="0" borderId="0" xfId="0" applyNumberFormat="1"/>
    <xf numFmtId="165" fontId="16" fillId="0" borderId="0" xfId="0" applyNumberFormat="1" applyFont="1" applyFill="1" applyProtection="1">
      <protection locked="0"/>
    </xf>
    <xf numFmtId="167" fontId="17" fillId="0" borderId="0" xfId="3" applyNumberFormat="1" applyFont="1" applyFill="1" applyProtection="1">
      <protection locked="0"/>
    </xf>
    <xf numFmtId="169" fontId="0" fillId="0" borderId="0" xfId="0" applyNumberFormat="1" applyFill="1"/>
    <xf numFmtId="3" fontId="17" fillId="0" borderId="0" xfId="0" applyNumberFormat="1" applyFont="1" applyFill="1"/>
    <xf numFmtId="3" fontId="9" fillId="0" borderId="0" xfId="0" applyNumberFormat="1" applyFont="1" applyFill="1"/>
    <xf numFmtId="3" fontId="17" fillId="0" borderId="0" xfId="0" applyNumberFormat="1" applyFont="1"/>
    <xf numFmtId="1" fontId="16" fillId="0" borderId="0" xfId="0" applyNumberFormat="1" applyFont="1" applyAlignment="1" applyProtection="1">
      <alignment horizontal="left"/>
      <protection locked="0"/>
    </xf>
    <xf numFmtId="1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Alignment="1" applyProtection="1">
      <alignment horizontal="right"/>
      <protection locked="0"/>
    </xf>
    <xf numFmtId="171" fontId="9" fillId="0" borderId="0" xfId="2" applyNumberFormat="1" applyFont="1"/>
    <xf numFmtId="171" fontId="9" fillId="0" borderId="0" xfId="0" applyNumberFormat="1" applyFont="1"/>
    <xf numFmtId="1" fontId="10" fillId="0" borderId="0" xfId="0" applyNumberFormat="1" applyFont="1" applyAlignment="1">
      <alignment horizontal="right"/>
    </xf>
    <xf numFmtId="9" fontId="9" fillId="0" borderId="0" xfId="3" applyFont="1"/>
    <xf numFmtId="1" fontId="16" fillId="0" borderId="0" xfId="0" applyNumberFormat="1" applyFont="1" applyAlignment="1" applyProtection="1">
      <alignment horizontal="center"/>
      <protection locked="0"/>
    </xf>
    <xf numFmtId="2" fontId="17" fillId="0" borderId="0" xfId="0" applyNumberFormat="1" applyFont="1"/>
    <xf numFmtId="2" fontId="17" fillId="0" borderId="0" xfId="0" applyNumberFormat="1" applyFont="1" applyProtection="1"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2" fontId="17" fillId="0" borderId="0" xfId="0" applyNumberFormat="1" applyFont="1" applyFill="1" applyProtection="1">
      <protection locked="0"/>
    </xf>
    <xf numFmtId="2" fontId="17" fillId="0" borderId="0" xfId="0" applyNumberFormat="1" applyFont="1" applyAlignment="1" applyProtection="1">
      <alignment horizontal="left"/>
      <protection locked="0"/>
    </xf>
    <xf numFmtId="9" fontId="17" fillId="0" borderId="0" xfId="3" applyFont="1"/>
    <xf numFmtId="9" fontId="17" fillId="0" borderId="0" xfId="3" applyFont="1" applyProtection="1">
      <protection locked="0"/>
    </xf>
    <xf numFmtId="0" fontId="28" fillId="0" borderId="0" xfId="0" applyFont="1"/>
    <xf numFmtId="0" fontId="12" fillId="5" borderId="0" xfId="0" applyFont="1" applyFill="1"/>
    <xf numFmtId="0" fontId="30" fillId="6" borderId="0" xfId="0" applyFont="1" applyFill="1" applyAlignment="1" applyProtection="1">
      <alignment horizontal="left"/>
    </xf>
    <xf numFmtId="0" fontId="28" fillId="6" borderId="0" xfId="0" applyFont="1" applyFill="1"/>
    <xf numFmtId="0" fontId="30" fillId="7" borderId="0" xfId="0" applyFont="1" applyFill="1" applyAlignment="1" applyProtection="1">
      <alignment horizontal="left"/>
    </xf>
    <xf numFmtId="0" fontId="28" fillId="7" borderId="0" xfId="0" applyFont="1" applyFill="1"/>
    <xf numFmtId="0" fontId="31" fillId="0" borderId="0" xfId="0" applyFont="1"/>
    <xf numFmtId="0" fontId="17" fillId="0" borderId="0" xfId="0" applyFont="1" applyAlignment="1" applyProtection="1">
      <alignment horizontal="left"/>
    </xf>
    <xf numFmtId="166" fontId="17" fillId="0" borderId="0" xfId="0" applyNumberFormat="1" applyFont="1" applyFill="1"/>
    <xf numFmtId="0" fontId="17" fillId="0" borderId="0" xfId="0" applyFont="1" applyFill="1" applyAlignment="1" applyProtection="1">
      <alignment horizontal="left"/>
    </xf>
    <xf numFmtId="0" fontId="0" fillId="0" borderId="0" xfId="0" applyFill="1"/>
    <xf numFmtId="2" fontId="9" fillId="0" borderId="0" xfId="0" applyNumberFormat="1" applyFont="1" applyFill="1"/>
    <xf numFmtId="2" fontId="17" fillId="0" borderId="0" xfId="0" applyNumberFormat="1" applyFont="1" applyFill="1"/>
    <xf numFmtId="173" fontId="17" fillId="0" borderId="0" xfId="0" applyNumberFormat="1" applyFont="1" applyFill="1"/>
    <xf numFmtId="2" fontId="17" fillId="0" borderId="0" xfId="2" applyNumberFormat="1" applyFont="1" applyFill="1"/>
    <xf numFmtId="3" fontId="17" fillId="0" borderId="0" xfId="0" applyNumberFormat="1" applyFont="1" applyFill="1" applyAlignment="1" applyProtection="1">
      <alignment horizontal="center"/>
      <protection locked="0"/>
    </xf>
    <xf numFmtId="164" fontId="17" fillId="0" borderId="0" xfId="0" applyNumberFormat="1" applyFont="1" applyFill="1" applyProtection="1"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164" fontId="17" fillId="0" borderId="0" xfId="0" applyNumberFormat="1" applyFont="1" applyFill="1" applyAlignment="1" applyProtection="1">
      <alignment horizontal="right"/>
      <protection locked="0"/>
    </xf>
    <xf numFmtId="164" fontId="23" fillId="0" borderId="0" xfId="0" applyNumberFormat="1" applyFont="1" applyFill="1" applyAlignment="1" applyProtection="1">
      <alignment horizontal="right"/>
      <protection locked="0"/>
    </xf>
    <xf numFmtId="43" fontId="17" fillId="0" borderId="0" xfId="2" applyNumberFormat="1" applyFont="1" applyFill="1" applyProtection="1">
      <protection locked="0"/>
    </xf>
    <xf numFmtId="43" fontId="9" fillId="0" borderId="0" xfId="2" applyNumberFormat="1" applyFont="1" applyFill="1"/>
    <xf numFmtId="164" fontId="9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164" fontId="17" fillId="0" borderId="0" xfId="0" applyNumberFormat="1" applyFont="1" applyFill="1"/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 applyProtection="1">
      <alignment horizontal="right"/>
    </xf>
    <xf numFmtId="168" fontId="10" fillId="0" borderId="0" xfId="0" applyNumberFormat="1" applyFont="1" applyFill="1"/>
    <xf numFmtId="168" fontId="17" fillId="0" borderId="0" xfId="0" applyNumberFormat="1" applyFont="1" applyFill="1" applyProtection="1"/>
    <xf numFmtId="0" fontId="33" fillId="5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0" fontId="16" fillId="0" borderId="0" xfId="0" applyFont="1" applyFill="1" applyProtection="1">
      <protection locked="0"/>
    </xf>
    <xf numFmtId="3" fontId="16" fillId="0" borderId="0" xfId="2" applyNumberFormat="1" applyFont="1" applyFill="1" applyProtection="1">
      <protection locked="0"/>
    </xf>
    <xf numFmtId="3" fontId="17" fillId="0" borderId="0" xfId="2" applyNumberFormat="1" applyFont="1" applyFill="1" applyProtection="1">
      <protection locked="0"/>
    </xf>
    <xf numFmtId="0" fontId="33" fillId="2" borderId="0" xfId="0" applyFont="1" applyFill="1" applyAlignment="1">
      <alignment horizontal="center"/>
    </xf>
    <xf numFmtId="0" fontId="31" fillId="2" borderId="0" xfId="0" applyFont="1" applyFill="1"/>
    <xf numFmtId="0" fontId="29" fillId="2" borderId="0" xfId="0" applyFont="1" applyFill="1"/>
    <xf numFmtId="0" fontId="12" fillId="2" borderId="0" xfId="0" applyFont="1" applyFill="1"/>
    <xf numFmtId="0" fontId="28" fillId="2" borderId="0" xfId="0" applyFont="1" applyFill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1" fontId="11" fillId="2" borderId="0" xfId="0" applyNumberFormat="1" applyFont="1" applyFill="1" applyBorder="1" applyAlignment="1" applyProtection="1">
      <alignment vertical="top"/>
    </xf>
    <xf numFmtId="0" fontId="11" fillId="2" borderId="0" xfId="0" applyFont="1" applyFill="1"/>
    <xf numFmtId="1" fontId="26" fillId="2" borderId="0" xfId="0" applyNumberFormat="1" applyFont="1" applyFill="1" applyAlignment="1" applyProtection="1">
      <alignment horizontal="left"/>
      <protection locked="0"/>
    </xf>
    <xf numFmtId="1" fontId="27" fillId="2" borderId="0" xfId="0" applyNumberFormat="1" applyFont="1" applyFill="1" applyAlignment="1" applyProtection="1">
      <alignment horizontal="left"/>
      <protection locked="0"/>
    </xf>
    <xf numFmtId="0" fontId="0" fillId="2" borderId="0" xfId="0" applyFill="1"/>
    <xf numFmtId="0" fontId="3" fillId="2" borderId="0" xfId="0" applyFont="1" applyFill="1" applyAlignment="1" applyProtection="1">
      <alignment horizontal="left"/>
    </xf>
    <xf numFmtId="0" fontId="16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30" fillId="8" borderId="0" xfId="0" applyFont="1" applyFill="1" applyAlignment="1" applyProtection="1">
      <alignment horizontal="left"/>
    </xf>
    <xf numFmtId="0" fontId="28" fillId="8" borderId="0" xfId="0" applyFont="1" applyFill="1"/>
    <xf numFmtId="0" fontId="30" fillId="9" borderId="0" xfId="0" applyFont="1" applyFill="1" applyAlignment="1" applyProtection="1">
      <alignment horizontal="left"/>
    </xf>
    <xf numFmtId="0" fontId="28" fillId="9" borderId="0" xfId="0" applyFont="1" applyFill="1"/>
    <xf numFmtId="0" fontId="30" fillId="10" borderId="0" xfId="0" applyFont="1" applyFill="1" applyAlignment="1" applyProtection="1">
      <alignment horizontal="left"/>
    </xf>
    <xf numFmtId="0" fontId="28" fillId="10" borderId="0" xfId="0" applyFont="1" applyFill="1"/>
    <xf numFmtId="0" fontId="32" fillId="11" borderId="0" xfId="0" applyFont="1" applyFill="1" applyAlignment="1" applyProtection="1">
      <alignment horizontal="left"/>
    </xf>
    <xf numFmtId="0" fontId="12" fillId="11" borderId="0" xfId="0" applyFont="1" applyFill="1"/>
    <xf numFmtId="0" fontId="34" fillId="12" borderId="0" xfId="0" applyFont="1" applyFill="1"/>
    <xf numFmtId="0" fontId="35" fillId="12" borderId="0" xfId="0" applyFont="1" applyFill="1"/>
    <xf numFmtId="168" fontId="36" fillId="0" borderId="0" xfId="0" applyNumberFormat="1" applyFont="1"/>
    <xf numFmtId="0" fontId="36" fillId="0" borderId="0" xfId="0" applyFont="1"/>
    <xf numFmtId="168" fontId="16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10" fillId="0" borderId="0" xfId="0" applyFont="1" applyAlignment="1" applyProtection="1">
      <alignment horizontal="lef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Protection="1">
      <protection locked="0"/>
    </xf>
    <xf numFmtId="0" fontId="2" fillId="2" borderId="0" xfId="1" applyFill="1" applyAlignment="1" applyProtection="1"/>
    <xf numFmtId="1" fontId="0" fillId="0" borderId="0" xfId="0" applyNumberFormat="1"/>
    <xf numFmtId="0" fontId="37" fillId="13" borderId="0" xfId="0" applyFont="1" applyFill="1" applyAlignment="1">
      <alignment horizontal="center"/>
    </xf>
    <xf numFmtId="0" fontId="37" fillId="13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1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7" fillId="13" borderId="2" xfId="0" applyFont="1" applyFill="1" applyBorder="1" applyAlignment="1">
      <alignment horizontal="center"/>
    </xf>
    <xf numFmtId="0" fontId="0" fillId="0" borderId="2" xfId="0" applyBorder="1"/>
    <xf numFmtId="1" fontId="0" fillId="0" borderId="1" xfId="0" applyNumberFormat="1" applyBorder="1"/>
    <xf numFmtId="0" fontId="37" fillId="13" borderId="0" xfId="0" applyFont="1" applyFill="1"/>
    <xf numFmtId="1" fontId="37" fillId="13" borderId="1" xfId="0" applyNumberFormat="1" applyFont="1" applyFill="1" applyBorder="1"/>
    <xf numFmtId="0" fontId="3" fillId="0" borderId="0" xfId="0" applyFont="1"/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T686"/>
  <sheetViews>
    <sheetView tabSelected="1" workbookViewId="0">
      <selection activeCell="C5" sqref="C5"/>
    </sheetView>
  </sheetViews>
  <sheetFormatPr baseColWidth="10" defaultColWidth="11.42578125" defaultRowHeight="18.75" x14ac:dyDescent="0.3"/>
  <cols>
    <col min="1" max="1" width="11.42578125" style="296"/>
    <col min="2" max="16384" width="11.42578125" style="41"/>
  </cols>
  <sheetData>
    <row r="1" spans="1:20" s="273" customFormat="1" ht="31.5" x14ac:dyDescent="0.5">
      <c r="A1" s="302"/>
      <c r="B1" s="326" t="s">
        <v>451</v>
      </c>
      <c r="C1" s="327"/>
      <c r="D1" s="327"/>
      <c r="E1" s="327"/>
      <c r="F1" s="327"/>
      <c r="G1" s="327"/>
      <c r="H1" s="327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</row>
    <row r="2" spans="1:20" x14ac:dyDescent="0.3">
      <c r="A2" s="302"/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</row>
    <row r="3" spans="1:20" s="267" customFormat="1" ht="21" x14ac:dyDescent="0.35">
      <c r="A3" s="302"/>
      <c r="B3" s="269" t="s">
        <v>0</v>
      </c>
      <c r="C3" s="270"/>
      <c r="D3" s="270"/>
      <c r="E3" s="270"/>
      <c r="F3" s="270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4" spans="1:20" x14ac:dyDescent="0.3">
      <c r="A4" s="302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</row>
    <row r="5" spans="1:20" x14ac:dyDescent="0.3">
      <c r="A5" s="302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</row>
    <row r="6" spans="1:20" x14ac:dyDescent="0.3">
      <c r="A6" s="302"/>
      <c r="B6" s="335" t="s">
        <v>90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</row>
    <row r="7" spans="1:20" x14ac:dyDescent="0.3">
      <c r="A7" s="302">
        <v>1</v>
      </c>
      <c r="B7" s="307" t="s">
        <v>1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</row>
    <row r="8" spans="1:20" x14ac:dyDescent="0.3">
      <c r="A8" s="302"/>
      <c r="B8" s="308" t="s">
        <v>91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</row>
    <row r="9" spans="1:20" x14ac:dyDescent="0.3">
      <c r="A9" s="302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</row>
    <row r="10" spans="1:20" x14ac:dyDescent="0.3">
      <c r="A10" s="302"/>
      <c r="B10" s="335" t="s">
        <v>92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</row>
    <row r="11" spans="1:20" x14ac:dyDescent="0.3">
      <c r="A11" s="302">
        <v>2</v>
      </c>
      <c r="B11" s="309" t="s">
        <v>571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</row>
    <row r="12" spans="1:20" x14ac:dyDescent="0.3">
      <c r="A12" s="302"/>
      <c r="B12" s="308" t="s">
        <v>96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</row>
    <row r="13" spans="1:20" x14ac:dyDescent="0.3">
      <c r="A13" s="302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</row>
    <row r="14" spans="1:20" x14ac:dyDescent="0.3">
      <c r="A14" s="302"/>
      <c r="B14" s="335" t="s">
        <v>93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</row>
    <row r="15" spans="1:20" x14ac:dyDescent="0.3">
      <c r="A15" s="302">
        <v>3</v>
      </c>
      <c r="B15" s="309" t="s">
        <v>572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</row>
    <row r="16" spans="1:20" x14ac:dyDescent="0.3">
      <c r="A16" s="302"/>
      <c r="B16" s="308" t="s">
        <v>96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</row>
    <row r="17" spans="1:20" x14ac:dyDescent="0.3">
      <c r="A17" s="302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</row>
    <row r="18" spans="1:20" x14ac:dyDescent="0.3">
      <c r="A18" s="302"/>
      <c r="B18" s="335" t="s">
        <v>94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</row>
    <row r="19" spans="1:20" x14ac:dyDescent="0.3">
      <c r="A19" s="302">
        <v>4</v>
      </c>
      <c r="B19" s="309" t="s">
        <v>573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</row>
    <row r="20" spans="1:20" x14ac:dyDescent="0.3">
      <c r="A20" s="302"/>
      <c r="B20" s="308" t="s">
        <v>96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</row>
    <row r="21" spans="1:20" x14ac:dyDescent="0.3">
      <c r="A21" s="302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</row>
    <row r="22" spans="1:20" x14ac:dyDescent="0.3">
      <c r="A22" s="302"/>
      <c r="B22" s="335" t="s">
        <v>95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</row>
    <row r="23" spans="1:20" x14ac:dyDescent="0.3">
      <c r="A23" s="302">
        <v>5</v>
      </c>
      <c r="B23" s="310" t="s">
        <v>62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</row>
    <row r="24" spans="1:20" x14ac:dyDescent="0.3">
      <c r="A24" s="302"/>
      <c r="B24" s="308" t="s">
        <v>96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</row>
    <row r="25" spans="1:20" x14ac:dyDescent="0.3">
      <c r="A25" s="302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</row>
    <row r="26" spans="1:20" s="267" customFormat="1" ht="21" x14ac:dyDescent="0.35">
      <c r="A26" s="302"/>
      <c r="B26" s="318" t="s">
        <v>150</v>
      </c>
      <c r="C26" s="319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</row>
    <row r="27" spans="1:20" x14ac:dyDescent="0.3">
      <c r="A27" s="302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</row>
    <row r="28" spans="1:20" x14ac:dyDescent="0.3">
      <c r="A28" s="302"/>
      <c r="B28" s="335" t="s">
        <v>151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</row>
    <row r="29" spans="1:20" x14ac:dyDescent="0.3">
      <c r="A29" s="302">
        <v>6</v>
      </c>
      <c r="B29" s="307" t="s">
        <v>152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</row>
    <row r="30" spans="1:20" x14ac:dyDescent="0.3">
      <c r="A30" s="302"/>
      <c r="B30" s="308" t="s">
        <v>153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</row>
    <row r="31" spans="1:20" x14ac:dyDescent="0.3">
      <c r="A31" s="302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</row>
    <row r="32" spans="1:20" x14ac:dyDescent="0.3">
      <c r="A32" s="302"/>
      <c r="B32" s="335" t="s">
        <v>154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</row>
    <row r="33" spans="1:20" x14ac:dyDescent="0.3">
      <c r="A33" s="302">
        <v>7</v>
      </c>
      <c r="B33" s="307" t="s">
        <v>155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</row>
    <row r="34" spans="1:20" x14ac:dyDescent="0.3">
      <c r="A34" s="302"/>
      <c r="B34" s="308" t="s">
        <v>153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</row>
    <row r="35" spans="1:20" x14ac:dyDescent="0.3">
      <c r="A35" s="302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</row>
    <row r="36" spans="1:20" x14ac:dyDescent="0.3">
      <c r="A36" s="302"/>
      <c r="B36" s="335" t="s">
        <v>156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</row>
    <row r="37" spans="1:20" x14ac:dyDescent="0.3">
      <c r="A37" s="302">
        <v>8</v>
      </c>
      <c r="B37" s="307" t="s">
        <v>157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</row>
    <row r="38" spans="1:20" x14ac:dyDescent="0.3">
      <c r="A38" s="302"/>
      <c r="B38" s="307" t="s">
        <v>158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</row>
    <row r="39" spans="1:20" x14ac:dyDescent="0.3">
      <c r="A39" s="302"/>
      <c r="B39" s="308" t="s">
        <v>159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</row>
    <row r="40" spans="1:20" x14ac:dyDescent="0.3">
      <c r="A40" s="302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</row>
    <row r="41" spans="1:20" x14ac:dyDescent="0.3">
      <c r="A41" s="302"/>
      <c r="B41" s="335" t="s">
        <v>579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</row>
    <row r="42" spans="1:20" x14ac:dyDescent="0.3">
      <c r="A42" s="302">
        <v>9</v>
      </c>
      <c r="B42" s="307" t="s">
        <v>161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</row>
    <row r="43" spans="1:20" x14ac:dyDescent="0.3">
      <c r="A43" s="302"/>
      <c r="B43" s="308" t="s">
        <v>162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</row>
    <row r="44" spans="1:20" x14ac:dyDescent="0.3">
      <c r="A44" s="302"/>
      <c r="B44" s="308" t="s">
        <v>163</v>
      </c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</row>
    <row r="45" spans="1:20" x14ac:dyDescent="0.3">
      <c r="A45" s="302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</row>
    <row r="46" spans="1:20" x14ac:dyDescent="0.3">
      <c r="A46" s="302"/>
      <c r="B46" s="335" t="s">
        <v>580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</row>
    <row r="47" spans="1:20" x14ac:dyDescent="0.3">
      <c r="A47" s="302">
        <v>10</v>
      </c>
      <c r="B47" s="307" t="s">
        <v>164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</row>
    <row r="48" spans="1:20" x14ac:dyDescent="0.3">
      <c r="A48" s="302"/>
      <c r="B48" s="308" t="s">
        <v>165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</row>
    <row r="49" spans="1:20" x14ac:dyDescent="0.3">
      <c r="A49" s="302"/>
      <c r="B49" s="308" t="s">
        <v>153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</row>
    <row r="50" spans="1:20" x14ac:dyDescent="0.3">
      <c r="A50" s="302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</row>
    <row r="51" spans="1:20" x14ac:dyDescent="0.3">
      <c r="A51" s="302"/>
      <c r="B51" s="335" t="s">
        <v>160</v>
      </c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</row>
    <row r="52" spans="1:20" x14ac:dyDescent="0.3">
      <c r="A52" s="302">
        <v>11</v>
      </c>
      <c r="B52" s="307" t="s">
        <v>166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</row>
    <row r="53" spans="1:20" x14ac:dyDescent="0.3">
      <c r="A53" s="302"/>
      <c r="B53" s="308" t="s">
        <v>165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</row>
    <row r="54" spans="1:20" x14ac:dyDescent="0.3">
      <c r="A54" s="302"/>
      <c r="B54" s="308" t="s">
        <v>167</v>
      </c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</row>
    <row r="55" spans="1:20" x14ac:dyDescent="0.3">
      <c r="A55" s="302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</row>
    <row r="56" spans="1:20" s="267" customFormat="1" ht="21" x14ac:dyDescent="0.35">
      <c r="A56" s="302"/>
      <c r="B56" s="322" t="s">
        <v>190</v>
      </c>
      <c r="C56" s="323"/>
      <c r="D56" s="323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</row>
    <row r="57" spans="1:20" x14ac:dyDescent="0.3">
      <c r="A57" s="302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</row>
    <row r="58" spans="1:20" x14ac:dyDescent="0.3">
      <c r="A58" s="302"/>
      <c r="B58" s="335" t="s">
        <v>191</v>
      </c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</row>
    <row r="59" spans="1:20" x14ac:dyDescent="0.3">
      <c r="A59" s="302">
        <v>12</v>
      </c>
      <c r="B59" s="307" t="s">
        <v>192</v>
      </c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</row>
    <row r="60" spans="1:20" x14ac:dyDescent="0.3">
      <c r="A60" s="302"/>
      <c r="B60" s="308" t="s">
        <v>193</v>
      </c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</row>
    <row r="61" spans="1:20" x14ac:dyDescent="0.3">
      <c r="A61" s="302"/>
      <c r="B61" s="308" t="s">
        <v>194</v>
      </c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</row>
    <row r="62" spans="1:20" x14ac:dyDescent="0.3">
      <c r="A62" s="302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</row>
    <row r="63" spans="1:20" x14ac:dyDescent="0.3">
      <c r="A63" s="302"/>
      <c r="B63" s="335" t="s">
        <v>195</v>
      </c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</row>
    <row r="64" spans="1:20" x14ac:dyDescent="0.3">
      <c r="A64" s="302">
        <v>13</v>
      </c>
      <c r="B64" s="307" t="s">
        <v>196</v>
      </c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</row>
    <row r="65" spans="1:20" x14ac:dyDescent="0.3">
      <c r="A65" s="302"/>
      <c r="B65" s="308" t="s">
        <v>193</v>
      </c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</row>
    <row r="66" spans="1:20" x14ac:dyDescent="0.3">
      <c r="A66" s="302"/>
      <c r="B66" s="308" t="s">
        <v>163</v>
      </c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</row>
    <row r="67" spans="1:20" x14ac:dyDescent="0.3">
      <c r="A67" s="302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</row>
    <row r="68" spans="1:20" x14ac:dyDescent="0.3">
      <c r="A68" s="302"/>
      <c r="B68" s="335" t="s">
        <v>197</v>
      </c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</row>
    <row r="69" spans="1:20" x14ac:dyDescent="0.3">
      <c r="A69" s="302">
        <v>14</v>
      </c>
      <c r="B69" s="307" t="s">
        <v>198</v>
      </c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</row>
    <row r="70" spans="1:20" x14ac:dyDescent="0.3">
      <c r="A70" s="302"/>
      <c r="B70" s="308" t="s">
        <v>193</v>
      </c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</row>
    <row r="71" spans="1:20" x14ac:dyDescent="0.3">
      <c r="A71" s="302"/>
      <c r="B71" s="308" t="s">
        <v>199</v>
      </c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</row>
    <row r="72" spans="1:20" x14ac:dyDescent="0.3">
      <c r="A72" s="302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</row>
    <row r="73" spans="1:20" x14ac:dyDescent="0.3">
      <c r="A73" s="302"/>
      <c r="B73" s="335" t="s">
        <v>200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</row>
    <row r="74" spans="1:20" x14ac:dyDescent="0.3">
      <c r="A74" s="302">
        <v>15</v>
      </c>
      <c r="B74" s="307" t="s">
        <v>201</v>
      </c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</row>
    <row r="75" spans="1:20" x14ac:dyDescent="0.3">
      <c r="A75" s="302"/>
      <c r="B75" s="308" t="s">
        <v>193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</row>
    <row r="76" spans="1:20" x14ac:dyDescent="0.3">
      <c r="A76" s="302"/>
      <c r="B76" s="308" t="s">
        <v>202</v>
      </c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</row>
    <row r="77" spans="1:20" x14ac:dyDescent="0.3">
      <c r="A77" s="302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</row>
    <row r="78" spans="1:20" x14ac:dyDescent="0.3">
      <c r="A78" s="302"/>
      <c r="B78" s="335" t="s">
        <v>203</v>
      </c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</row>
    <row r="79" spans="1:20" x14ac:dyDescent="0.3">
      <c r="A79" s="302">
        <v>16</v>
      </c>
      <c r="B79" s="307" t="s">
        <v>204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</row>
    <row r="80" spans="1:20" x14ac:dyDescent="0.3">
      <c r="A80" s="302"/>
      <c r="B80" s="308" t="s">
        <v>193</v>
      </c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</row>
    <row r="81" spans="1:20" x14ac:dyDescent="0.3">
      <c r="A81" s="302"/>
      <c r="B81" s="308" t="s">
        <v>202</v>
      </c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</row>
    <row r="82" spans="1:20" x14ac:dyDescent="0.3">
      <c r="A82" s="302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</row>
    <row r="83" spans="1:20" x14ac:dyDescent="0.3">
      <c r="A83" s="302"/>
      <c r="B83" s="335" t="s">
        <v>205</v>
      </c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</row>
    <row r="84" spans="1:20" x14ac:dyDescent="0.3">
      <c r="A84" s="302">
        <v>17</v>
      </c>
      <c r="B84" s="307" t="s">
        <v>206</v>
      </c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</row>
    <row r="85" spans="1:20" x14ac:dyDescent="0.3">
      <c r="A85" s="302"/>
      <c r="B85" s="308" t="s">
        <v>193</v>
      </c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</row>
    <row r="86" spans="1:20" x14ac:dyDescent="0.3">
      <c r="A86" s="302"/>
      <c r="B86" s="308" t="s">
        <v>207</v>
      </c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</row>
    <row r="87" spans="1:20" x14ac:dyDescent="0.3">
      <c r="A87" s="302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</row>
    <row r="88" spans="1:20" s="267" customFormat="1" ht="21" x14ac:dyDescent="0.35">
      <c r="A88" s="302"/>
      <c r="B88" s="320" t="s">
        <v>343</v>
      </c>
      <c r="C88" s="321"/>
      <c r="D88" s="321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</row>
    <row r="89" spans="1:20" x14ac:dyDescent="0.3">
      <c r="A89" s="302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</row>
    <row r="90" spans="1:20" x14ac:dyDescent="0.3">
      <c r="A90" s="302"/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</row>
    <row r="91" spans="1:20" x14ac:dyDescent="0.3">
      <c r="A91" s="302">
        <v>18</v>
      </c>
      <c r="B91" s="335" t="s">
        <v>344</v>
      </c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</row>
    <row r="92" spans="1:20" x14ac:dyDescent="0.3">
      <c r="A92" s="302"/>
      <c r="B92" s="307" t="s">
        <v>345</v>
      </c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</row>
    <row r="93" spans="1:20" x14ac:dyDescent="0.3">
      <c r="A93" s="302"/>
      <c r="B93" s="308" t="s">
        <v>346</v>
      </c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</row>
    <row r="94" spans="1:20" x14ac:dyDescent="0.3">
      <c r="A94" s="302"/>
      <c r="B94" s="308" t="s">
        <v>347</v>
      </c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</row>
    <row r="95" spans="1:20" x14ac:dyDescent="0.3">
      <c r="A95" s="302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</row>
    <row r="96" spans="1:20" x14ac:dyDescent="0.3">
      <c r="A96" s="302">
        <v>19</v>
      </c>
      <c r="B96" s="335" t="s">
        <v>348</v>
      </c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</row>
    <row r="97" spans="1:20" x14ac:dyDescent="0.3">
      <c r="A97" s="302"/>
      <c r="B97" s="307" t="s">
        <v>349</v>
      </c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</row>
    <row r="98" spans="1:20" x14ac:dyDescent="0.3">
      <c r="A98" s="302"/>
      <c r="B98" s="308" t="s">
        <v>207</v>
      </c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</row>
    <row r="99" spans="1:20" x14ac:dyDescent="0.3">
      <c r="A99" s="302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</row>
    <row r="100" spans="1:20" x14ac:dyDescent="0.3">
      <c r="A100" s="302"/>
      <c r="B100" s="335" t="s">
        <v>350</v>
      </c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</row>
    <row r="101" spans="1:20" x14ac:dyDescent="0.3">
      <c r="A101" s="302">
        <v>20</v>
      </c>
      <c r="B101" s="311" t="s">
        <v>351</v>
      </c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</row>
    <row r="102" spans="1:20" x14ac:dyDescent="0.3">
      <c r="A102" s="302"/>
      <c r="B102" s="312" t="s">
        <v>352</v>
      </c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</row>
    <row r="103" spans="1:20" x14ac:dyDescent="0.3">
      <c r="A103" s="302"/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</row>
    <row r="104" spans="1:20" x14ac:dyDescent="0.3">
      <c r="A104" s="302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</row>
    <row r="105" spans="1:20" s="267" customFormat="1" ht="21" x14ac:dyDescent="0.35">
      <c r="A105" s="302"/>
      <c r="B105" s="271" t="s">
        <v>419</v>
      </c>
      <c r="C105" s="272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</row>
    <row r="106" spans="1:20" x14ac:dyDescent="0.3">
      <c r="A106" s="302"/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</row>
    <row r="107" spans="1:20" x14ac:dyDescent="0.3">
      <c r="A107" s="302"/>
      <c r="B107" s="335" t="s">
        <v>420</v>
      </c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</row>
    <row r="108" spans="1:20" x14ac:dyDescent="0.3">
      <c r="A108" s="302">
        <v>21</v>
      </c>
      <c r="B108" s="307" t="s">
        <v>421</v>
      </c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</row>
    <row r="109" spans="1:20" x14ac:dyDescent="0.3">
      <c r="A109" s="302"/>
      <c r="B109" s="308" t="s">
        <v>207</v>
      </c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</row>
    <row r="110" spans="1:20" x14ac:dyDescent="0.3">
      <c r="A110" s="302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</row>
    <row r="111" spans="1:20" x14ac:dyDescent="0.3">
      <c r="A111" s="302"/>
      <c r="B111" s="335" t="s">
        <v>422</v>
      </c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</row>
    <row r="112" spans="1:20" x14ac:dyDescent="0.3">
      <c r="A112" s="302">
        <v>22</v>
      </c>
      <c r="B112" s="307" t="s">
        <v>423</v>
      </c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</row>
    <row r="113" spans="1:20" x14ac:dyDescent="0.3">
      <c r="A113" s="302"/>
      <c r="B113" s="307" t="s">
        <v>424</v>
      </c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</row>
    <row r="114" spans="1:20" x14ac:dyDescent="0.3">
      <c r="A114" s="302"/>
      <c r="B114" s="308" t="s">
        <v>194</v>
      </c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</row>
    <row r="115" spans="1:20" x14ac:dyDescent="0.3">
      <c r="A115" s="302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</row>
    <row r="116" spans="1:20" x14ac:dyDescent="0.3">
      <c r="A116" s="302"/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</row>
    <row r="117" spans="1:20" x14ac:dyDescent="0.3">
      <c r="A117" s="302"/>
      <c r="B117" s="324" t="s">
        <v>452</v>
      </c>
      <c r="C117" s="325"/>
      <c r="D117" s="325"/>
      <c r="E117" s="32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</row>
    <row r="118" spans="1:20" x14ac:dyDescent="0.3">
      <c r="A118" s="302"/>
      <c r="B118" s="313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</row>
    <row r="119" spans="1:20" x14ac:dyDescent="0.3">
      <c r="A119" s="302">
        <v>23</v>
      </c>
      <c r="B119" s="335" t="s">
        <v>453</v>
      </c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</row>
    <row r="120" spans="1:20" x14ac:dyDescent="0.3">
      <c r="A120" s="302"/>
      <c r="B120" s="314" t="s">
        <v>454</v>
      </c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</row>
    <row r="121" spans="1:20" x14ac:dyDescent="0.3">
      <c r="A121" s="302"/>
      <c r="B121" s="315" t="s">
        <v>455</v>
      </c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</row>
    <row r="122" spans="1:20" x14ac:dyDescent="0.3">
      <c r="A122" s="302"/>
      <c r="B122" s="316" t="s">
        <v>207</v>
      </c>
      <c r="C122" s="305"/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</row>
    <row r="123" spans="1:20" x14ac:dyDescent="0.3">
      <c r="A123" s="302"/>
      <c r="B123" s="313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</row>
    <row r="124" spans="1:20" x14ac:dyDescent="0.3">
      <c r="A124" s="302">
        <v>24</v>
      </c>
      <c r="B124" s="335" t="s">
        <v>456</v>
      </c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</row>
    <row r="125" spans="1:20" x14ac:dyDescent="0.3">
      <c r="A125" s="302"/>
      <c r="B125" s="314" t="s">
        <v>457</v>
      </c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</row>
    <row r="126" spans="1:20" x14ac:dyDescent="0.3">
      <c r="A126" s="302"/>
      <c r="B126" s="314" t="s">
        <v>458</v>
      </c>
      <c r="C126" s="305"/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</row>
    <row r="127" spans="1:20" x14ac:dyDescent="0.3">
      <c r="A127" s="302"/>
      <c r="B127" s="315" t="s">
        <v>459</v>
      </c>
      <c r="C127" s="305"/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</row>
    <row r="128" spans="1:20" x14ac:dyDescent="0.3">
      <c r="A128" s="302"/>
      <c r="B128" s="315" t="s">
        <v>460</v>
      </c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</row>
    <row r="129" spans="1:20" x14ac:dyDescent="0.3">
      <c r="A129" s="302"/>
      <c r="B129" s="316" t="s">
        <v>207</v>
      </c>
      <c r="C129" s="305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</row>
    <row r="130" spans="1:20" x14ac:dyDescent="0.3">
      <c r="A130" s="302"/>
      <c r="B130" s="313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</row>
    <row r="131" spans="1:20" x14ac:dyDescent="0.3">
      <c r="A131" s="302">
        <v>25</v>
      </c>
      <c r="B131" s="335" t="s">
        <v>461</v>
      </c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</row>
    <row r="132" spans="1:20" x14ac:dyDescent="0.3">
      <c r="A132" s="302"/>
      <c r="B132" s="314" t="s">
        <v>462</v>
      </c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</row>
    <row r="133" spans="1:20" x14ac:dyDescent="0.3">
      <c r="A133" s="302"/>
      <c r="B133" s="315" t="s">
        <v>455</v>
      </c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</row>
    <row r="134" spans="1:20" x14ac:dyDescent="0.3">
      <c r="A134" s="302"/>
      <c r="B134" s="316" t="s">
        <v>207</v>
      </c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</row>
    <row r="135" spans="1:20" x14ac:dyDescent="0.3">
      <c r="A135" s="302"/>
      <c r="B135" s="313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</row>
    <row r="136" spans="1:20" x14ac:dyDescent="0.3">
      <c r="A136" s="302">
        <v>26</v>
      </c>
      <c r="B136" s="335" t="s">
        <v>463</v>
      </c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</row>
    <row r="137" spans="1:20" x14ac:dyDescent="0.3">
      <c r="A137" s="302"/>
      <c r="B137" s="314" t="s">
        <v>464</v>
      </c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</row>
    <row r="138" spans="1:20" x14ac:dyDescent="0.3">
      <c r="A138" s="302"/>
      <c r="B138" s="314" t="s">
        <v>465</v>
      </c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</row>
    <row r="139" spans="1:20" x14ac:dyDescent="0.3">
      <c r="A139" s="302"/>
      <c r="B139" s="314" t="s">
        <v>466</v>
      </c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</row>
    <row r="140" spans="1:20" x14ac:dyDescent="0.3">
      <c r="A140" s="302"/>
      <c r="B140" s="316" t="s">
        <v>207</v>
      </c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</row>
    <row r="141" spans="1:20" x14ac:dyDescent="0.3">
      <c r="A141" s="302"/>
      <c r="B141" s="313"/>
      <c r="C141" s="305"/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</row>
    <row r="142" spans="1:20" x14ac:dyDescent="0.3">
      <c r="A142" s="302"/>
      <c r="B142" s="335" t="s">
        <v>467</v>
      </c>
      <c r="C142" s="305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</row>
    <row r="143" spans="1:20" x14ac:dyDescent="0.3">
      <c r="A143" s="302">
        <v>27</v>
      </c>
      <c r="B143" s="314" t="s">
        <v>468</v>
      </c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</row>
    <row r="144" spans="1:20" x14ac:dyDescent="0.3">
      <c r="A144" s="302"/>
      <c r="B144" s="317" t="s">
        <v>469</v>
      </c>
      <c r="C144" s="305"/>
      <c r="D144" s="305"/>
      <c r="E144" s="305"/>
      <c r="F144" s="305"/>
      <c r="G144" s="305"/>
      <c r="H144" s="305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</row>
    <row r="145" spans="1:20" x14ac:dyDescent="0.3">
      <c r="A145" s="302"/>
      <c r="B145" s="316" t="s">
        <v>207</v>
      </c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</row>
    <row r="146" spans="1:20" x14ac:dyDescent="0.3">
      <c r="A146" s="302"/>
      <c r="B146" s="313"/>
      <c r="C146" s="305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</row>
    <row r="147" spans="1:20" x14ac:dyDescent="0.3">
      <c r="A147" s="302"/>
      <c r="B147" s="335" t="s">
        <v>470</v>
      </c>
      <c r="C147" s="305"/>
      <c r="D147" s="305"/>
      <c r="E147" s="305"/>
      <c r="F147" s="305"/>
      <c r="G147" s="305"/>
      <c r="H147" s="305"/>
      <c r="I147" s="305"/>
      <c r="J147" s="305"/>
      <c r="K147" s="305"/>
      <c r="L147" s="305"/>
      <c r="M147" s="305"/>
      <c r="N147" s="305"/>
      <c r="O147" s="305"/>
      <c r="P147" s="305"/>
      <c r="Q147" s="305"/>
      <c r="R147" s="305"/>
      <c r="S147" s="305"/>
      <c r="T147" s="305"/>
    </row>
    <row r="148" spans="1:20" x14ac:dyDescent="0.3">
      <c r="A148" s="302">
        <v>28</v>
      </c>
      <c r="B148" s="314" t="s">
        <v>471</v>
      </c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</row>
    <row r="149" spans="1:20" x14ac:dyDescent="0.3">
      <c r="A149" s="302"/>
      <c r="B149" s="314" t="s">
        <v>472</v>
      </c>
      <c r="C149" s="305"/>
      <c r="D149" s="305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</row>
    <row r="150" spans="1:20" x14ac:dyDescent="0.3">
      <c r="A150" s="302"/>
      <c r="B150" s="317" t="s">
        <v>473</v>
      </c>
      <c r="C150" s="305"/>
      <c r="D150" s="305"/>
      <c r="E150" s="305"/>
      <c r="F150" s="305"/>
      <c r="G150" s="305"/>
      <c r="H150" s="305"/>
      <c r="I150" s="305"/>
      <c r="J150" s="305"/>
      <c r="K150" s="305"/>
      <c r="L150" s="305"/>
      <c r="M150" s="305"/>
      <c r="N150" s="305"/>
      <c r="O150" s="305"/>
      <c r="P150" s="305"/>
      <c r="Q150" s="305"/>
      <c r="R150" s="305"/>
      <c r="S150" s="305"/>
      <c r="T150" s="305"/>
    </row>
    <row r="151" spans="1:20" x14ac:dyDescent="0.3">
      <c r="A151" s="302"/>
      <c r="B151" s="316" t="s">
        <v>207</v>
      </c>
      <c r="C151" s="305"/>
      <c r="D151" s="305"/>
      <c r="E151" s="305"/>
      <c r="F151" s="305"/>
      <c r="G151" s="305"/>
      <c r="H151" s="305"/>
      <c r="I151" s="305"/>
      <c r="J151" s="305"/>
      <c r="K151" s="305"/>
      <c r="L151" s="305"/>
      <c r="M151" s="305"/>
      <c r="N151" s="305"/>
      <c r="O151" s="305"/>
      <c r="P151" s="305"/>
      <c r="Q151" s="305"/>
      <c r="R151" s="305"/>
      <c r="S151" s="305"/>
      <c r="T151" s="305"/>
    </row>
    <row r="152" spans="1:20" x14ac:dyDescent="0.3">
      <c r="A152" s="302"/>
      <c r="B152" s="305"/>
      <c r="C152" s="305"/>
      <c r="D152" s="305"/>
      <c r="E152" s="305"/>
      <c r="F152" s="305"/>
      <c r="G152" s="305"/>
      <c r="H152" s="305"/>
      <c r="I152" s="305"/>
      <c r="J152" s="305"/>
      <c r="K152" s="305"/>
      <c r="L152" s="305"/>
      <c r="M152" s="305"/>
      <c r="N152" s="305"/>
      <c r="O152" s="305"/>
      <c r="P152" s="305"/>
      <c r="Q152" s="305"/>
      <c r="R152" s="305"/>
      <c r="S152" s="305"/>
      <c r="T152" s="305"/>
    </row>
    <row r="153" spans="1:20" x14ac:dyDescent="0.3">
      <c r="A153" s="302"/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</row>
    <row r="154" spans="1:20" x14ac:dyDescent="0.3">
      <c r="A154" s="302"/>
      <c r="B154" s="305"/>
      <c r="C154" s="305"/>
      <c r="D154" s="305"/>
      <c r="E154" s="305"/>
      <c r="F154" s="305"/>
      <c r="G154" s="305"/>
      <c r="H154" s="305"/>
      <c r="I154" s="305"/>
      <c r="J154" s="305"/>
      <c r="K154" s="305"/>
      <c r="L154" s="305"/>
      <c r="M154" s="305"/>
      <c r="N154" s="305"/>
      <c r="O154" s="305"/>
      <c r="P154" s="305"/>
      <c r="Q154" s="305"/>
      <c r="R154" s="305"/>
      <c r="S154" s="305"/>
      <c r="T154" s="305"/>
    </row>
    <row r="155" spans="1:20" x14ac:dyDescent="0.3">
      <c r="A155" s="302"/>
      <c r="B155" s="305"/>
      <c r="C155" s="305"/>
      <c r="D155" s="305"/>
      <c r="E155" s="305"/>
      <c r="F155" s="305"/>
      <c r="G155" s="305"/>
      <c r="H155" s="305"/>
      <c r="I155" s="305"/>
      <c r="J155" s="305"/>
      <c r="K155" s="305"/>
      <c r="L155" s="305"/>
      <c r="M155" s="305"/>
      <c r="N155" s="305"/>
      <c r="O155" s="305"/>
      <c r="P155" s="305"/>
      <c r="Q155" s="305"/>
      <c r="R155" s="305"/>
      <c r="S155" s="305"/>
      <c r="T155" s="305"/>
    </row>
    <row r="156" spans="1:20" x14ac:dyDescent="0.3">
      <c r="A156" s="302"/>
      <c r="B156" s="305"/>
      <c r="C156" s="305"/>
      <c r="D156" s="305"/>
      <c r="E156" s="305"/>
      <c r="F156" s="305"/>
      <c r="G156" s="305"/>
      <c r="H156" s="305"/>
      <c r="I156" s="305"/>
      <c r="J156" s="305"/>
      <c r="K156" s="305"/>
      <c r="L156" s="305"/>
      <c r="M156" s="305"/>
      <c r="N156" s="305"/>
      <c r="O156" s="305"/>
      <c r="P156" s="305"/>
      <c r="Q156" s="305"/>
      <c r="R156" s="305"/>
      <c r="S156" s="305"/>
      <c r="T156" s="305"/>
    </row>
    <row r="157" spans="1:20" x14ac:dyDescent="0.3">
      <c r="A157" s="302"/>
      <c r="B157" s="305"/>
      <c r="C157" s="305"/>
      <c r="D157" s="305"/>
      <c r="E157" s="305"/>
      <c r="F157" s="305"/>
      <c r="G157" s="305"/>
      <c r="H157" s="305"/>
      <c r="I157" s="305"/>
      <c r="J157" s="305"/>
      <c r="K157" s="305"/>
      <c r="L157" s="305"/>
      <c r="M157" s="305"/>
      <c r="N157" s="305"/>
      <c r="O157" s="305"/>
      <c r="P157" s="305"/>
      <c r="Q157" s="305"/>
      <c r="R157" s="305"/>
      <c r="S157" s="305"/>
      <c r="T157" s="305"/>
    </row>
    <row r="158" spans="1:20" x14ac:dyDescent="0.3">
      <c r="A158" s="302"/>
      <c r="B158" s="305"/>
      <c r="C158" s="305"/>
      <c r="D158" s="305"/>
      <c r="E158" s="305"/>
      <c r="F158" s="305"/>
      <c r="G158" s="305"/>
      <c r="H158" s="305"/>
      <c r="I158" s="305"/>
      <c r="J158" s="305"/>
      <c r="K158" s="305"/>
      <c r="L158" s="305"/>
      <c r="M158" s="305"/>
      <c r="N158" s="305"/>
      <c r="O158" s="305"/>
      <c r="P158" s="305"/>
      <c r="Q158" s="305"/>
      <c r="R158" s="305"/>
      <c r="S158" s="305"/>
      <c r="T158" s="305"/>
    </row>
    <row r="159" spans="1:20" x14ac:dyDescent="0.3">
      <c r="A159" s="302"/>
      <c r="B159" s="305"/>
      <c r="C159" s="305"/>
      <c r="D159" s="305"/>
      <c r="E159" s="305"/>
      <c r="F159" s="305"/>
      <c r="G159" s="305"/>
      <c r="H159" s="305"/>
      <c r="I159" s="305"/>
      <c r="J159" s="3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</row>
    <row r="160" spans="1:20" x14ac:dyDescent="0.3">
      <c r="A160" s="302"/>
      <c r="B160" s="305"/>
      <c r="C160" s="305"/>
      <c r="D160" s="305"/>
      <c r="E160" s="305"/>
      <c r="F160" s="305"/>
      <c r="G160" s="305"/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  <c r="S160" s="305"/>
      <c r="T160" s="305"/>
    </row>
    <row r="161" spans="1:20" x14ac:dyDescent="0.3">
      <c r="A161" s="302"/>
      <c r="B161" s="305"/>
      <c r="C161" s="305"/>
      <c r="D161" s="305"/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</row>
    <row r="162" spans="1:20" x14ac:dyDescent="0.3">
      <c r="A162" s="302"/>
      <c r="B162" s="305"/>
      <c r="C162" s="305"/>
      <c r="D162" s="305"/>
      <c r="E162" s="305"/>
      <c r="F162" s="305"/>
      <c r="G162" s="305"/>
      <c r="H162" s="305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</row>
    <row r="163" spans="1:20" x14ac:dyDescent="0.3">
      <c r="A163" s="302"/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</row>
    <row r="164" spans="1:20" x14ac:dyDescent="0.3">
      <c r="A164" s="302"/>
      <c r="B164" s="305"/>
      <c r="C164" s="305"/>
      <c r="D164" s="305"/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5"/>
      <c r="P164" s="305"/>
      <c r="Q164" s="305"/>
      <c r="R164" s="305"/>
      <c r="S164" s="305"/>
      <c r="T164" s="305"/>
    </row>
    <row r="165" spans="1:20" x14ac:dyDescent="0.3">
      <c r="A165" s="302"/>
      <c r="B165" s="305"/>
      <c r="C165" s="305"/>
      <c r="D165" s="305"/>
      <c r="E165" s="305"/>
      <c r="F165" s="305"/>
      <c r="G165" s="305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</row>
    <row r="166" spans="1:20" x14ac:dyDescent="0.3">
      <c r="A166" s="302"/>
      <c r="B166" s="305"/>
      <c r="C166" s="305"/>
      <c r="D166" s="305"/>
      <c r="E166" s="305"/>
      <c r="F166" s="305"/>
      <c r="G166" s="305"/>
      <c r="H166" s="305"/>
      <c r="I166" s="305"/>
      <c r="J166" s="305"/>
      <c r="K166" s="305"/>
      <c r="L166" s="305"/>
      <c r="M166" s="305"/>
      <c r="N166" s="305"/>
      <c r="O166" s="305"/>
      <c r="P166" s="305"/>
      <c r="Q166" s="305"/>
      <c r="R166" s="305"/>
      <c r="S166" s="305"/>
      <c r="T166" s="305"/>
    </row>
    <row r="167" spans="1:20" x14ac:dyDescent="0.3">
      <c r="A167" s="302"/>
      <c r="B167" s="305"/>
      <c r="C167" s="305"/>
      <c r="D167" s="305"/>
      <c r="E167" s="305"/>
      <c r="F167" s="305"/>
      <c r="G167" s="305"/>
      <c r="H167" s="305"/>
      <c r="I167" s="305"/>
      <c r="J167" s="305"/>
      <c r="K167" s="305"/>
      <c r="L167" s="305"/>
      <c r="M167" s="305"/>
      <c r="N167" s="305"/>
      <c r="O167" s="305"/>
      <c r="P167" s="305"/>
      <c r="Q167" s="305"/>
      <c r="R167" s="305"/>
      <c r="S167" s="305"/>
      <c r="T167" s="305"/>
    </row>
    <row r="168" spans="1:20" x14ac:dyDescent="0.3">
      <c r="A168" s="302"/>
      <c r="B168" s="305"/>
      <c r="C168" s="305"/>
      <c r="D168" s="305"/>
      <c r="E168" s="305"/>
      <c r="F168" s="305"/>
      <c r="G168" s="305"/>
      <c r="H168" s="305"/>
      <c r="I168" s="305"/>
      <c r="J168" s="305"/>
      <c r="K168" s="305"/>
      <c r="L168" s="305"/>
      <c r="M168" s="305"/>
      <c r="N168" s="305"/>
      <c r="O168" s="305"/>
      <c r="P168" s="305"/>
      <c r="Q168" s="305"/>
      <c r="R168" s="305"/>
      <c r="S168" s="305"/>
      <c r="T168" s="305"/>
    </row>
    <row r="169" spans="1:20" x14ac:dyDescent="0.3">
      <c r="A169" s="302"/>
      <c r="B169" s="305"/>
      <c r="C169" s="305"/>
      <c r="D169" s="305"/>
      <c r="E169" s="305"/>
      <c r="F169" s="305"/>
      <c r="G169" s="305"/>
      <c r="H169" s="305"/>
      <c r="I169" s="305"/>
      <c r="J169" s="305"/>
      <c r="K169" s="305"/>
      <c r="L169" s="305"/>
      <c r="M169" s="305"/>
      <c r="N169" s="305"/>
      <c r="O169" s="305"/>
      <c r="P169" s="305"/>
      <c r="Q169" s="305"/>
      <c r="R169" s="305"/>
      <c r="S169" s="305"/>
      <c r="T169" s="305"/>
    </row>
    <row r="170" spans="1:20" x14ac:dyDescent="0.3">
      <c r="A170" s="302"/>
      <c r="B170" s="305"/>
      <c r="C170" s="305"/>
      <c r="D170" s="305"/>
      <c r="E170" s="305"/>
      <c r="F170" s="305"/>
      <c r="G170" s="305"/>
      <c r="H170" s="305"/>
      <c r="I170" s="305"/>
      <c r="J170" s="305"/>
      <c r="K170" s="305"/>
      <c r="L170" s="305"/>
      <c r="M170" s="305"/>
      <c r="N170" s="305"/>
      <c r="O170" s="305"/>
      <c r="P170" s="305"/>
      <c r="Q170" s="305"/>
      <c r="R170" s="305"/>
      <c r="S170" s="305"/>
      <c r="T170" s="305"/>
    </row>
    <row r="171" spans="1:20" x14ac:dyDescent="0.3">
      <c r="A171" s="302"/>
      <c r="B171" s="305"/>
      <c r="C171" s="305"/>
      <c r="D171" s="305"/>
      <c r="E171" s="305"/>
      <c r="F171" s="305"/>
      <c r="G171" s="305"/>
      <c r="H171" s="305"/>
      <c r="I171" s="305"/>
      <c r="J171" s="305"/>
      <c r="K171" s="305"/>
      <c r="L171" s="305"/>
      <c r="M171" s="305"/>
      <c r="N171" s="305"/>
      <c r="O171" s="305"/>
      <c r="P171" s="305"/>
      <c r="Q171" s="305"/>
      <c r="R171" s="305"/>
      <c r="S171" s="305"/>
      <c r="T171" s="305"/>
    </row>
    <row r="172" spans="1:20" x14ac:dyDescent="0.3">
      <c r="A172" s="302"/>
      <c r="B172" s="305"/>
      <c r="C172" s="305"/>
      <c r="D172" s="305"/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</row>
    <row r="173" spans="1:20" x14ac:dyDescent="0.3">
      <c r="A173" s="302"/>
      <c r="B173" s="305"/>
      <c r="C173" s="305"/>
      <c r="D173" s="305"/>
      <c r="E173" s="305"/>
      <c r="F173" s="305"/>
      <c r="G173" s="305"/>
      <c r="H173" s="305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</row>
    <row r="174" spans="1:20" x14ac:dyDescent="0.3">
      <c r="A174" s="302"/>
      <c r="B174" s="305"/>
      <c r="C174" s="305"/>
      <c r="D174" s="305"/>
      <c r="E174" s="305"/>
      <c r="F174" s="305"/>
      <c r="G174" s="305"/>
      <c r="H174" s="305"/>
      <c r="I174" s="305"/>
      <c r="J174" s="305"/>
      <c r="K174" s="305"/>
      <c r="L174" s="305"/>
      <c r="M174" s="305"/>
      <c r="N174" s="305"/>
      <c r="O174" s="305"/>
      <c r="P174" s="305"/>
      <c r="Q174" s="305"/>
      <c r="R174" s="305"/>
      <c r="S174" s="305"/>
      <c r="T174" s="305"/>
    </row>
    <row r="175" spans="1:20" x14ac:dyDescent="0.3">
      <c r="A175" s="302"/>
      <c r="B175" s="305"/>
      <c r="C175" s="305"/>
      <c r="D175" s="305"/>
      <c r="E175" s="305"/>
      <c r="F175" s="305"/>
      <c r="G175" s="305"/>
      <c r="H175" s="305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</row>
    <row r="176" spans="1:20" x14ac:dyDescent="0.3">
      <c r="A176" s="302"/>
      <c r="B176" s="305"/>
      <c r="C176" s="305"/>
      <c r="D176" s="305"/>
      <c r="E176" s="305"/>
      <c r="F176" s="305"/>
      <c r="G176" s="305"/>
      <c r="H176" s="305"/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</row>
    <row r="177" spans="1:20" x14ac:dyDescent="0.3">
      <c r="A177" s="302"/>
      <c r="B177" s="305"/>
      <c r="C177" s="305"/>
      <c r="D177" s="305"/>
      <c r="E177" s="305"/>
      <c r="F177" s="305"/>
      <c r="G177" s="305"/>
      <c r="H177" s="305"/>
      <c r="I177" s="305"/>
      <c r="J177" s="3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</row>
    <row r="178" spans="1:20" x14ac:dyDescent="0.3">
      <c r="A178" s="302"/>
      <c r="B178" s="305"/>
      <c r="C178" s="305"/>
      <c r="D178" s="305"/>
      <c r="E178" s="305"/>
      <c r="F178" s="305"/>
      <c r="G178" s="305"/>
      <c r="H178" s="305"/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</row>
    <row r="179" spans="1:20" x14ac:dyDescent="0.3">
      <c r="A179" s="302"/>
      <c r="B179" s="305"/>
      <c r="C179" s="305"/>
      <c r="D179" s="305"/>
      <c r="E179" s="305"/>
      <c r="F179" s="305"/>
      <c r="G179" s="305"/>
      <c r="H179" s="305"/>
      <c r="I179" s="305"/>
      <c r="J179" s="305"/>
      <c r="K179" s="305"/>
      <c r="L179" s="305"/>
      <c r="M179" s="305"/>
      <c r="N179" s="305"/>
      <c r="O179" s="305"/>
      <c r="P179" s="305"/>
      <c r="Q179" s="305"/>
      <c r="R179" s="305"/>
      <c r="S179" s="305"/>
      <c r="T179" s="305"/>
    </row>
    <row r="180" spans="1:20" x14ac:dyDescent="0.3">
      <c r="A180" s="302"/>
      <c r="B180" s="305"/>
      <c r="C180" s="305"/>
      <c r="D180" s="305"/>
      <c r="E180" s="305"/>
      <c r="F180" s="305"/>
      <c r="G180" s="305"/>
      <c r="H180" s="305"/>
      <c r="I180" s="305"/>
      <c r="J180" s="305"/>
      <c r="K180" s="305"/>
      <c r="L180" s="305"/>
      <c r="M180" s="305"/>
      <c r="N180" s="305"/>
      <c r="O180" s="305"/>
      <c r="P180" s="305"/>
      <c r="Q180" s="305"/>
      <c r="R180" s="305"/>
      <c r="S180" s="305"/>
      <c r="T180" s="305"/>
    </row>
    <row r="181" spans="1:20" x14ac:dyDescent="0.3">
      <c r="A181" s="302"/>
      <c r="B181" s="305"/>
      <c r="C181" s="305"/>
      <c r="D181" s="305"/>
      <c r="E181" s="305"/>
      <c r="F181" s="305"/>
      <c r="G181" s="305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</row>
    <row r="182" spans="1:20" x14ac:dyDescent="0.3">
      <c r="A182" s="302"/>
      <c r="B182" s="305"/>
      <c r="C182" s="305"/>
      <c r="D182" s="305"/>
      <c r="E182" s="305"/>
      <c r="F182" s="305"/>
      <c r="G182" s="305"/>
      <c r="H182" s="305"/>
      <c r="I182" s="305"/>
      <c r="J182" s="305"/>
      <c r="K182" s="305"/>
      <c r="L182" s="305"/>
      <c r="M182" s="305"/>
      <c r="N182" s="305"/>
      <c r="O182" s="305"/>
      <c r="P182" s="305"/>
      <c r="Q182" s="305"/>
      <c r="R182" s="305"/>
      <c r="S182" s="305"/>
      <c r="T182" s="305"/>
    </row>
    <row r="183" spans="1:20" x14ac:dyDescent="0.3">
      <c r="A183" s="302"/>
      <c r="B183" s="305"/>
      <c r="C183" s="305"/>
      <c r="D183" s="305"/>
      <c r="E183" s="305"/>
      <c r="F183" s="305"/>
      <c r="G183" s="305"/>
      <c r="H183" s="305"/>
      <c r="I183" s="305"/>
      <c r="J183" s="3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</row>
    <row r="184" spans="1:20" x14ac:dyDescent="0.3">
      <c r="A184" s="302"/>
      <c r="B184" s="305"/>
      <c r="C184" s="305"/>
      <c r="D184" s="305"/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</row>
    <row r="185" spans="1:20" x14ac:dyDescent="0.3">
      <c r="A185" s="302"/>
      <c r="B185" s="305"/>
      <c r="C185" s="305"/>
      <c r="D185" s="305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</row>
    <row r="186" spans="1:20" x14ac:dyDescent="0.3">
      <c r="A186" s="302"/>
      <c r="B186" s="305"/>
      <c r="C186" s="305"/>
      <c r="D186" s="305"/>
      <c r="E186" s="305"/>
      <c r="F186" s="305"/>
      <c r="G186" s="305"/>
      <c r="H186" s="305"/>
      <c r="I186" s="305"/>
      <c r="J186" s="305"/>
      <c r="K186" s="305"/>
      <c r="L186" s="305"/>
      <c r="M186" s="305"/>
      <c r="N186" s="305"/>
      <c r="O186" s="305"/>
      <c r="P186" s="305"/>
      <c r="Q186" s="305"/>
      <c r="R186" s="305"/>
      <c r="S186" s="305"/>
      <c r="T186" s="305"/>
    </row>
    <row r="187" spans="1:20" x14ac:dyDescent="0.3">
      <c r="A187" s="302"/>
      <c r="B187" s="305"/>
      <c r="C187" s="305"/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</row>
    <row r="188" spans="1:20" x14ac:dyDescent="0.3">
      <c r="A188" s="302"/>
      <c r="B188" s="305"/>
      <c r="C188" s="305"/>
      <c r="D188" s="305"/>
      <c r="E188" s="305"/>
      <c r="F188" s="305"/>
      <c r="G188" s="305"/>
      <c r="H188" s="305"/>
      <c r="I188" s="305"/>
      <c r="J188" s="305"/>
      <c r="K188" s="305"/>
      <c r="L188" s="305"/>
      <c r="M188" s="305"/>
      <c r="N188" s="305"/>
      <c r="O188" s="305"/>
      <c r="P188" s="305"/>
      <c r="Q188" s="305"/>
      <c r="R188" s="305"/>
      <c r="S188" s="305"/>
      <c r="T188" s="305"/>
    </row>
    <row r="189" spans="1:20" x14ac:dyDescent="0.3">
      <c r="A189" s="302"/>
      <c r="B189" s="305"/>
      <c r="C189" s="305"/>
      <c r="D189" s="305"/>
      <c r="E189" s="305"/>
      <c r="F189" s="305"/>
      <c r="G189" s="305"/>
      <c r="H189" s="305"/>
      <c r="I189" s="305"/>
      <c r="J189" s="305"/>
      <c r="K189" s="305"/>
      <c r="L189" s="305"/>
      <c r="M189" s="305"/>
      <c r="N189" s="305"/>
      <c r="O189" s="305"/>
      <c r="P189" s="305"/>
      <c r="Q189" s="305"/>
      <c r="R189" s="305"/>
      <c r="S189" s="305"/>
      <c r="T189" s="305"/>
    </row>
    <row r="190" spans="1:20" x14ac:dyDescent="0.3">
      <c r="A190" s="302"/>
      <c r="B190" s="305"/>
      <c r="C190" s="305"/>
      <c r="D190" s="305"/>
      <c r="E190" s="305"/>
      <c r="F190" s="305"/>
      <c r="G190" s="305"/>
      <c r="H190" s="305"/>
      <c r="I190" s="305"/>
      <c r="J190" s="305"/>
      <c r="K190" s="305"/>
      <c r="L190" s="305"/>
      <c r="M190" s="305"/>
      <c r="N190" s="305"/>
      <c r="O190" s="305"/>
      <c r="P190" s="305"/>
      <c r="Q190" s="305"/>
      <c r="R190" s="305"/>
      <c r="S190" s="305"/>
      <c r="T190" s="305"/>
    </row>
    <row r="191" spans="1:20" x14ac:dyDescent="0.3">
      <c r="A191" s="302"/>
      <c r="B191" s="305"/>
      <c r="C191" s="305"/>
      <c r="D191" s="305"/>
      <c r="E191" s="305"/>
      <c r="F191" s="305"/>
      <c r="G191" s="305"/>
      <c r="H191" s="305"/>
      <c r="I191" s="305"/>
      <c r="J191" s="305"/>
      <c r="K191" s="305"/>
      <c r="L191" s="305"/>
      <c r="M191" s="305"/>
      <c r="N191" s="305"/>
      <c r="O191" s="305"/>
      <c r="P191" s="305"/>
      <c r="Q191" s="305"/>
      <c r="R191" s="305"/>
      <c r="S191" s="305"/>
      <c r="T191" s="305"/>
    </row>
    <row r="192" spans="1:20" x14ac:dyDescent="0.3">
      <c r="A192" s="302"/>
      <c r="B192" s="305"/>
      <c r="C192" s="305"/>
      <c r="D192" s="305"/>
      <c r="E192" s="305"/>
      <c r="F192" s="305"/>
      <c r="G192" s="305"/>
      <c r="H192" s="305"/>
      <c r="I192" s="305"/>
      <c r="J192" s="305"/>
      <c r="K192" s="305"/>
      <c r="L192" s="305"/>
      <c r="M192" s="305"/>
      <c r="N192" s="305"/>
      <c r="O192" s="305"/>
      <c r="P192" s="305"/>
      <c r="Q192" s="305"/>
      <c r="R192" s="305"/>
      <c r="S192" s="305"/>
      <c r="T192" s="305"/>
    </row>
    <row r="193" spans="1:20" x14ac:dyDescent="0.3">
      <c r="A193" s="302"/>
      <c r="B193" s="305"/>
      <c r="C193" s="305"/>
      <c r="D193" s="305"/>
      <c r="E193" s="305"/>
      <c r="F193" s="305"/>
      <c r="G193" s="305"/>
      <c r="H193" s="305"/>
      <c r="I193" s="305"/>
      <c r="J193" s="3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</row>
    <row r="194" spans="1:20" x14ac:dyDescent="0.3">
      <c r="A194" s="302"/>
      <c r="B194" s="305"/>
      <c r="C194" s="305"/>
      <c r="D194" s="305"/>
      <c r="E194" s="305"/>
      <c r="F194" s="305"/>
      <c r="G194" s="305"/>
      <c r="H194" s="305"/>
      <c r="I194" s="305"/>
      <c r="J194" s="305"/>
      <c r="K194" s="305"/>
      <c r="L194" s="305"/>
      <c r="M194" s="305"/>
      <c r="N194" s="305"/>
      <c r="O194" s="305"/>
      <c r="P194" s="305"/>
      <c r="Q194" s="305"/>
      <c r="R194" s="305"/>
      <c r="S194" s="305"/>
      <c r="T194" s="305"/>
    </row>
    <row r="195" spans="1:20" x14ac:dyDescent="0.3">
      <c r="A195" s="302"/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  <c r="L195" s="305"/>
      <c r="M195" s="305"/>
      <c r="N195" s="305"/>
      <c r="O195" s="305"/>
      <c r="P195" s="305"/>
      <c r="Q195" s="305"/>
      <c r="R195" s="305"/>
      <c r="S195" s="305"/>
      <c r="T195" s="305"/>
    </row>
    <row r="196" spans="1:20" x14ac:dyDescent="0.3">
      <c r="A196" s="302"/>
      <c r="B196" s="305"/>
      <c r="C196" s="305"/>
      <c r="D196" s="305"/>
      <c r="E196" s="305"/>
      <c r="F196" s="305"/>
      <c r="G196" s="305"/>
      <c r="H196" s="305"/>
      <c r="I196" s="305"/>
      <c r="J196" s="305"/>
      <c r="K196" s="305"/>
      <c r="L196" s="305"/>
      <c r="M196" s="305"/>
      <c r="N196" s="305"/>
      <c r="O196" s="305"/>
      <c r="P196" s="305"/>
      <c r="Q196" s="305"/>
      <c r="R196" s="305"/>
      <c r="S196" s="305"/>
      <c r="T196" s="305"/>
    </row>
    <row r="197" spans="1:20" x14ac:dyDescent="0.3">
      <c r="A197" s="302"/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305"/>
      <c r="O197" s="305"/>
      <c r="P197" s="305"/>
      <c r="Q197" s="305"/>
      <c r="R197" s="305"/>
      <c r="S197" s="305"/>
      <c r="T197" s="305"/>
    </row>
    <row r="198" spans="1:20" x14ac:dyDescent="0.3">
      <c r="A198" s="302"/>
      <c r="B198" s="305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305"/>
      <c r="O198" s="305"/>
      <c r="P198" s="305"/>
      <c r="Q198" s="305"/>
      <c r="R198" s="305"/>
      <c r="S198" s="305"/>
      <c r="T198" s="305"/>
    </row>
    <row r="199" spans="1:20" x14ac:dyDescent="0.3">
      <c r="A199" s="302"/>
      <c r="B199" s="305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305"/>
      <c r="O199" s="305"/>
      <c r="P199" s="305"/>
      <c r="Q199" s="305"/>
      <c r="R199" s="305"/>
      <c r="S199" s="305"/>
      <c r="T199" s="305"/>
    </row>
    <row r="200" spans="1:20" x14ac:dyDescent="0.3">
      <c r="A200" s="302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</row>
    <row r="201" spans="1:20" x14ac:dyDescent="0.3">
      <c r="A201" s="302"/>
      <c r="B201" s="305"/>
      <c r="C201" s="305"/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</row>
    <row r="202" spans="1:20" x14ac:dyDescent="0.3">
      <c r="A202" s="302"/>
      <c r="B202" s="305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305"/>
      <c r="O202" s="305"/>
      <c r="P202" s="305"/>
      <c r="Q202" s="305"/>
      <c r="R202" s="305"/>
      <c r="S202" s="305"/>
      <c r="T202" s="305"/>
    </row>
    <row r="203" spans="1:20" x14ac:dyDescent="0.3">
      <c r="A203" s="302"/>
      <c r="B203" s="305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</row>
    <row r="204" spans="1:20" x14ac:dyDescent="0.3">
      <c r="A204" s="302"/>
      <c r="B204" s="305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305"/>
      <c r="O204" s="305"/>
      <c r="P204" s="305"/>
      <c r="Q204" s="305"/>
      <c r="R204" s="305"/>
      <c r="S204" s="305"/>
      <c r="T204" s="305"/>
    </row>
    <row r="205" spans="1:20" x14ac:dyDescent="0.3">
      <c r="A205" s="3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305"/>
      <c r="O205" s="305"/>
      <c r="P205" s="305"/>
      <c r="Q205" s="305"/>
      <c r="R205" s="305"/>
      <c r="S205" s="305"/>
      <c r="T205" s="305"/>
    </row>
    <row r="206" spans="1:20" x14ac:dyDescent="0.3">
      <c r="A206" s="302"/>
      <c r="B206" s="305"/>
      <c r="C206" s="305"/>
      <c r="D206" s="305"/>
      <c r="E206" s="305"/>
      <c r="F206" s="305"/>
      <c r="G206" s="305"/>
      <c r="H206" s="305"/>
      <c r="I206" s="305"/>
      <c r="J206" s="305"/>
      <c r="K206" s="305"/>
      <c r="L206" s="305"/>
      <c r="M206" s="305"/>
      <c r="N206" s="305"/>
      <c r="O206" s="305"/>
      <c r="P206" s="305"/>
      <c r="Q206" s="305"/>
      <c r="R206" s="305"/>
      <c r="S206" s="305"/>
      <c r="T206" s="305"/>
    </row>
    <row r="207" spans="1:20" x14ac:dyDescent="0.3">
      <c r="A207" s="302"/>
      <c r="B207" s="305"/>
      <c r="C207" s="305"/>
      <c r="D207" s="305"/>
      <c r="E207" s="305"/>
      <c r="F207" s="305"/>
      <c r="G207" s="305"/>
      <c r="H207" s="305"/>
      <c r="I207" s="305"/>
      <c r="J207" s="3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/>
    </row>
    <row r="208" spans="1:20" x14ac:dyDescent="0.3">
      <c r="A208" s="302"/>
      <c r="B208" s="305"/>
      <c r="C208" s="305"/>
      <c r="D208" s="305"/>
      <c r="E208" s="305"/>
      <c r="F208" s="305"/>
      <c r="G208" s="305"/>
      <c r="H208" s="305"/>
      <c r="I208" s="305"/>
      <c r="J208" s="305"/>
      <c r="K208" s="305"/>
      <c r="L208" s="305"/>
      <c r="M208" s="305"/>
      <c r="N208" s="305"/>
      <c r="O208" s="305"/>
      <c r="P208" s="305"/>
      <c r="Q208" s="305"/>
      <c r="R208" s="305"/>
      <c r="S208" s="305"/>
      <c r="T208" s="305"/>
    </row>
    <row r="209" spans="1:20" x14ac:dyDescent="0.3">
      <c r="A209" s="302"/>
      <c r="B209" s="305"/>
      <c r="C209" s="305"/>
      <c r="D209" s="305"/>
      <c r="E209" s="305"/>
      <c r="F209" s="305"/>
      <c r="G209" s="305"/>
      <c r="H209" s="305"/>
      <c r="I209" s="305"/>
      <c r="J209" s="305"/>
      <c r="K209" s="305"/>
      <c r="L209" s="305"/>
      <c r="M209" s="305"/>
      <c r="N209" s="305"/>
      <c r="O209" s="305"/>
      <c r="P209" s="305"/>
      <c r="Q209" s="305"/>
      <c r="R209" s="305"/>
      <c r="S209" s="305"/>
      <c r="T209" s="305"/>
    </row>
    <row r="210" spans="1:20" x14ac:dyDescent="0.3">
      <c r="A210" s="302"/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  <c r="L210" s="305"/>
      <c r="M210" s="305"/>
      <c r="N210" s="305"/>
      <c r="O210" s="305"/>
      <c r="P210" s="305"/>
      <c r="Q210" s="305"/>
      <c r="R210" s="305"/>
      <c r="S210" s="305"/>
      <c r="T210" s="305"/>
    </row>
    <row r="211" spans="1:20" x14ac:dyDescent="0.3">
      <c r="A211" s="302"/>
      <c r="B211" s="305"/>
      <c r="C211" s="305"/>
      <c r="D211" s="305"/>
      <c r="E211" s="305"/>
      <c r="F211" s="305"/>
      <c r="G211" s="305"/>
      <c r="H211" s="305"/>
      <c r="I211" s="305"/>
      <c r="J211" s="305"/>
      <c r="K211" s="305"/>
      <c r="L211" s="305"/>
      <c r="M211" s="305"/>
      <c r="N211" s="305"/>
      <c r="O211" s="305"/>
      <c r="P211" s="305"/>
      <c r="Q211" s="305"/>
      <c r="R211" s="305"/>
      <c r="S211" s="305"/>
      <c r="T211" s="305"/>
    </row>
    <row r="212" spans="1:20" x14ac:dyDescent="0.3">
      <c r="A212" s="302"/>
      <c r="B212" s="305"/>
      <c r="C212" s="305"/>
      <c r="D212" s="305"/>
      <c r="E212" s="305"/>
      <c r="F212" s="305"/>
      <c r="G212" s="305"/>
      <c r="H212" s="305"/>
      <c r="I212" s="305"/>
      <c r="J212" s="305"/>
      <c r="K212" s="305"/>
      <c r="L212" s="305"/>
      <c r="M212" s="305"/>
      <c r="N212" s="305"/>
      <c r="O212" s="305"/>
      <c r="P212" s="305"/>
      <c r="Q212" s="305"/>
      <c r="R212" s="305"/>
      <c r="S212" s="305"/>
      <c r="T212" s="305"/>
    </row>
    <row r="213" spans="1:20" x14ac:dyDescent="0.3">
      <c r="A213" s="302"/>
      <c r="B213" s="305"/>
      <c r="C213" s="305"/>
      <c r="D213" s="305"/>
      <c r="E213" s="305"/>
      <c r="F213" s="305"/>
      <c r="G213" s="305"/>
      <c r="H213" s="305"/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</row>
    <row r="214" spans="1:20" x14ac:dyDescent="0.3">
      <c r="A214" s="302"/>
      <c r="B214" s="305"/>
      <c r="C214" s="305"/>
      <c r="D214" s="305"/>
      <c r="E214" s="305"/>
      <c r="F214" s="305"/>
      <c r="G214" s="305"/>
      <c r="H214" s="305"/>
      <c r="I214" s="305"/>
      <c r="J214" s="305"/>
      <c r="K214" s="305"/>
      <c r="L214" s="305"/>
      <c r="M214" s="305"/>
      <c r="N214" s="305"/>
      <c r="O214" s="305"/>
      <c r="P214" s="305"/>
      <c r="Q214" s="305"/>
      <c r="R214" s="305"/>
      <c r="S214" s="305"/>
      <c r="T214" s="305"/>
    </row>
    <row r="215" spans="1:20" x14ac:dyDescent="0.3">
      <c r="A215" s="302"/>
      <c r="B215" s="305"/>
      <c r="C215" s="305"/>
      <c r="D215" s="305"/>
      <c r="E215" s="305"/>
      <c r="F215" s="305"/>
      <c r="G215" s="305"/>
      <c r="H215" s="305"/>
      <c r="I215" s="305"/>
      <c r="J215" s="305"/>
      <c r="K215" s="305"/>
      <c r="L215" s="305"/>
      <c r="M215" s="305"/>
      <c r="N215" s="305"/>
      <c r="O215" s="305"/>
      <c r="P215" s="305"/>
      <c r="Q215" s="305"/>
      <c r="R215" s="305"/>
      <c r="S215" s="305"/>
      <c r="T215" s="305"/>
    </row>
    <row r="216" spans="1:20" x14ac:dyDescent="0.3">
      <c r="A216" s="302"/>
      <c r="B216" s="305"/>
      <c r="C216" s="305"/>
      <c r="D216" s="305"/>
      <c r="E216" s="305"/>
      <c r="F216" s="305"/>
      <c r="G216" s="305"/>
      <c r="H216" s="305"/>
      <c r="I216" s="305"/>
      <c r="J216" s="305"/>
      <c r="K216" s="305"/>
      <c r="L216" s="305"/>
      <c r="M216" s="305"/>
      <c r="N216" s="305"/>
      <c r="O216" s="305"/>
      <c r="P216" s="305"/>
      <c r="Q216" s="305"/>
      <c r="R216" s="305"/>
      <c r="S216" s="305"/>
      <c r="T216" s="305"/>
    </row>
    <row r="217" spans="1:20" x14ac:dyDescent="0.3">
      <c r="A217" s="302"/>
      <c r="B217" s="305"/>
      <c r="C217" s="305"/>
      <c r="D217" s="305"/>
      <c r="E217" s="305"/>
      <c r="F217" s="305"/>
      <c r="G217" s="305"/>
      <c r="H217" s="305"/>
      <c r="I217" s="305"/>
      <c r="J217" s="305"/>
      <c r="K217" s="305"/>
      <c r="L217" s="305"/>
      <c r="M217" s="305"/>
      <c r="N217" s="305"/>
      <c r="O217" s="305"/>
      <c r="P217" s="305"/>
      <c r="Q217" s="305"/>
      <c r="R217" s="305"/>
      <c r="S217" s="305"/>
      <c r="T217" s="305"/>
    </row>
    <row r="218" spans="1:20" x14ac:dyDescent="0.3">
      <c r="A218" s="302"/>
      <c r="B218" s="305"/>
      <c r="C218" s="305"/>
      <c r="D218" s="305"/>
      <c r="E218" s="305"/>
      <c r="F218" s="305"/>
      <c r="G218" s="305"/>
      <c r="H218" s="305"/>
      <c r="I218" s="305"/>
      <c r="J218" s="305"/>
      <c r="K218" s="305"/>
      <c r="L218" s="305"/>
      <c r="M218" s="305"/>
      <c r="N218" s="305"/>
      <c r="O218" s="305"/>
      <c r="P218" s="305"/>
      <c r="Q218" s="305"/>
      <c r="R218" s="305"/>
      <c r="S218" s="305"/>
      <c r="T218" s="305"/>
    </row>
    <row r="219" spans="1:20" x14ac:dyDescent="0.3">
      <c r="A219" s="302"/>
      <c r="B219" s="305"/>
      <c r="C219" s="305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5"/>
      <c r="T219" s="305"/>
    </row>
    <row r="220" spans="1:20" x14ac:dyDescent="0.3">
      <c r="A220" s="302"/>
      <c r="B220" s="305"/>
      <c r="C220" s="305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  <c r="Q220" s="305"/>
      <c r="R220" s="305"/>
      <c r="S220" s="305"/>
      <c r="T220" s="305"/>
    </row>
    <row r="221" spans="1:20" x14ac:dyDescent="0.3">
      <c r="A221" s="302"/>
      <c r="B221" s="305"/>
      <c r="C221" s="305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  <c r="Q221" s="305"/>
      <c r="R221" s="305"/>
      <c r="S221" s="305"/>
      <c r="T221" s="305"/>
    </row>
    <row r="222" spans="1:20" x14ac:dyDescent="0.3">
      <c r="A222" s="302"/>
      <c r="B222" s="305"/>
      <c r="C222" s="305"/>
      <c r="D222" s="305"/>
      <c r="E222" s="305"/>
      <c r="F222" s="305"/>
      <c r="G222" s="305"/>
      <c r="H222" s="305"/>
      <c r="I222" s="305"/>
      <c r="J222" s="305"/>
      <c r="K222" s="305"/>
      <c r="L222" s="305"/>
      <c r="M222" s="305"/>
      <c r="N222" s="305"/>
      <c r="O222" s="305"/>
      <c r="P222" s="305"/>
      <c r="Q222" s="305"/>
      <c r="R222" s="305"/>
      <c r="S222" s="305"/>
      <c r="T222" s="305"/>
    </row>
    <row r="223" spans="1:20" x14ac:dyDescent="0.3">
      <c r="A223" s="302"/>
      <c r="B223" s="305"/>
      <c r="C223" s="305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5"/>
      <c r="Q223" s="305"/>
      <c r="R223" s="305"/>
      <c r="S223" s="305"/>
      <c r="T223" s="305"/>
    </row>
    <row r="224" spans="1:20" x14ac:dyDescent="0.3">
      <c r="A224" s="302"/>
      <c r="B224" s="305"/>
      <c r="C224" s="305"/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  <c r="Q224" s="305"/>
      <c r="R224" s="305"/>
      <c r="S224" s="305"/>
      <c r="T224" s="305"/>
    </row>
    <row r="225" spans="1:20" x14ac:dyDescent="0.3">
      <c r="A225" s="302"/>
      <c r="B225" s="305"/>
      <c r="C225" s="305"/>
      <c r="D225" s="305"/>
      <c r="E225" s="305"/>
      <c r="F225" s="305"/>
      <c r="G225" s="305"/>
      <c r="H225" s="305"/>
      <c r="I225" s="305"/>
      <c r="J225" s="305"/>
      <c r="K225" s="305"/>
      <c r="L225" s="305"/>
      <c r="M225" s="305"/>
      <c r="N225" s="305"/>
      <c r="O225" s="305"/>
      <c r="P225" s="305"/>
      <c r="Q225" s="305"/>
      <c r="R225" s="305"/>
      <c r="S225" s="305"/>
      <c r="T225" s="305"/>
    </row>
    <row r="226" spans="1:20" x14ac:dyDescent="0.3">
      <c r="A226" s="302"/>
      <c r="B226" s="305"/>
      <c r="C226" s="305"/>
      <c r="D226" s="305"/>
      <c r="E226" s="305"/>
      <c r="F226" s="305"/>
      <c r="G226" s="305"/>
      <c r="H226" s="305"/>
      <c r="I226" s="305"/>
      <c r="J226" s="305"/>
      <c r="K226" s="305"/>
      <c r="L226" s="305"/>
      <c r="M226" s="305"/>
      <c r="N226" s="305"/>
      <c r="O226" s="305"/>
      <c r="P226" s="305"/>
      <c r="Q226" s="305"/>
      <c r="R226" s="305"/>
      <c r="S226" s="305"/>
      <c r="T226" s="305"/>
    </row>
    <row r="227" spans="1:20" x14ac:dyDescent="0.3">
      <c r="A227" s="302"/>
      <c r="B227" s="305"/>
      <c r="C227" s="305"/>
      <c r="D227" s="305"/>
      <c r="E227" s="305"/>
      <c r="F227" s="305"/>
      <c r="G227" s="305"/>
      <c r="H227" s="305"/>
      <c r="I227" s="305"/>
      <c r="J227" s="305"/>
      <c r="K227" s="305"/>
      <c r="L227" s="305"/>
      <c r="M227" s="305"/>
      <c r="N227" s="305"/>
      <c r="O227" s="305"/>
      <c r="P227" s="305"/>
      <c r="Q227" s="305"/>
      <c r="R227" s="305"/>
      <c r="S227" s="305"/>
      <c r="T227" s="305"/>
    </row>
    <row r="228" spans="1:20" x14ac:dyDescent="0.3">
      <c r="A228" s="302"/>
      <c r="B228" s="305"/>
      <c r="C228" s="305"/>
      <c r="D228" s="305"/>
      <c r="E228" s="305"/>
      <c r="F228" s="305"/>
      <c r="G228" s="305"/>
      <c r="H228" s="305"/>
      <c r="I228" s="305"/>
      <c r="J228" s="305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</row>
    <row r="229" spans="1:20" x14ac:dyDescent="0.3">
      <c r="A229" s="302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305"/>
      <c r="O229" s="305"/>
      <c r="P229" s="305"/>
      <c r="Q229" s="305"/>
      <c r="R229" s="305"/>
      <c r="S229" s="305"/>
      <c r="T229" s="305"/>
    </row>
    <row r="230" spans="1:20" x14ac:dyDescent="0.3">
      <c r="A230" s="302"/>
      <c r="B230" s="305"/>
      <c r="C230" s="305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</row>
    <row r="231" spans="1:20" x14ac:dyDescent="0.3">
      <c r="A231" s="302"/>
      <c r="B231" s="305"/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  <c r="N231" s="305"/>
      <c r="O231" s="305"/>
      <c r="P231" s="305"/>
      <c r="Q231" s="305"/>
      <c r="R231" s="305"/>
      <c r="S231" s="305"/>
      <c r="T231" s="305"/>
    </row>
    <row r="232" spans="1:20" x14ac:dyDescent="0.3">
      <c r="A232" s="302"/>
      <c r="B232" s="305"/>
      <c r="C232" s="305"/>
      <c r="D232" s="305"/>
      <c r="E232" s="305"/>
      <c r="F232" s="305"/>
      <c r="G232" s="305"/>
      <c r="H232" s="305"/>
      <c r="I232" s="305"/>
      <c r="J232" s="305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</row>
    <row r="233" spans="1:20" x14ac:dyDescent="0.3">
      <c r="A233" s="302"/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</row>
    <row r="234" spans="1:20" x14ac:dyDescent="0.3">
      <c r="A234" s="302"/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</row>
    <row r="235" spans="1:20" x14ac:dyDescent="0.3">
      <c r="A235" s="302"/>
      <c r="B235" s="305"/>
      <c r="C235" s="305"/>
      <c r="D235" s="305"/>
      <c r="E235" s="305"/>
      <c r="F235" s="305"/>
      <c r="G235" s="305"/>
      <c r="H235" s="305"/>
      <c r="I235" s="305"/>
      <c r="J235" s="305"/>
      <c r="K235" s="305"/>
      <c r="L235" s="305"/>
      <c r="M235" s="305"/>
      <c r="N235" s="305"/>
      <c r="O235" s="305"/>
      <c r="P235" s="305"/>
      <c r="Q235" s="305"/>
      <c r="R235" s="305"/>
      <c r="S235" s="305"/>
      <c r="T235" s="305"/>
    </row>
    <row r="236" spans="1:20" x14ac:dyDescent="0.3">
      <c r="A236" s="302"/>
      <c r="B236" s="305"/>
      <c r="C236" s="305"/>
      <c r="D236" s="305"/>
      <c r="E236" s="305"/>
      <c r="F236" s="305"/>
      <c r="G236" s="305"/>
      <c r="H236" s="305"/>
      <c r="I236" s="305"/>
      <c r="J236" s="305"/>
      <c r="K236" s="305"/>
      <c r="L236" s="305"/>
      <c r="M236" s="305"/>
      <c r="N236" s="305"/>
      <c r="O236" s="305"/>
      <c r="P236" s="305"/>
      <c r="Q236" s="305"/>
      <c r="R236" s="305"/>
      <c r="S236" s="305"/>
      <c r="T236" s="305"/>
    </row>
    <row r="237" spans="1:20" x14ac:dyDescent="0.3">
      <c r="A237" s="302"/>
      <c r="B237" s="305"/>
      <c r="C237" s="305"/>
      <c r="D237" s="305"/>
      <c r="E237" s="305"/>
      <c r="F237" s="305"/>
      <c r="G237" s="305"/>
      <c r="H237" s="305"/>
      <c r="I237" s="305"/>
      <c r="J237" s="305"/>
      <c r="K237" s="305"/>
      <c r="L237" s="305"/>
      <c r="M237" s="305"/>
      <c r="N237" s="305"/>
      <c r="O237" s="305"/>
      <c r="P237" s="305"/>
      <c r="Q237" s="305"/>
      <c r="R237" s="305"/>
      <c r="S237" s="305"/>
      <c r="T237" s="305"/>
    </row>
    <row r="238" spans="1:20" x14ac:dyDescent="0.3">
      <c r="A238" s="302"/>
      <c r="B238" s="305"/>
      <c r="C238" s="305"/>
      <c r="D238" s="305"/>
      <c r="E238" s="305"/>
      <c r="F238" s="305"/>
      <c r="G238" s="305"/>
      <c r="H238" s="305"/>
      <c r="I238" s="305"/>
      <c r="J238" s="305"/>
      <c r="K238" s="305"/>
      <c r="L238" s="305"/>
      <c r="M238" s="305"/>
      <c r="N238" s="305"/>
      <c r="O238" s="305"/>
      <c r="P238" s="305"/>
      <c r="Q238" s="305"/>
      <c r="R238" s="305"/>
      <c r="S238" s="305"/>
      <c r="T238" s="305"/>
    </row>
    <row r="239" spans="1:20" x14ac:dyDescent="0.3">
      <c r="A239" s="302"/>
      <c r="B239" s="305"/>
      <c r="C239" s="305"/>
      <c r="D239" s="305"/>
      <c r="E239" s="305"/>
      <c r="F239" s="305"/>
      <c r="G239" s="305"/>
      <c r="H239" s="305"/>
      <c r="I239" s="305"/>
      <c r="J239" s="305"/>
      <c r="K239" s="305"/>
      <c r="L239" s="305"/>
      <c r="M239" s="305"/>
      <c r="N239" s="305"/>
      <c r="O239" s="305"/>
      <c r="P239" s="305"/>
      <c r="Q239" s="305"/>
      <c r="R239" s="305"/>
      <c r="S239" s="305"/>
      <c r="T239" s="305"/>
    </row>
    <row r="240" spans="1:20" x14ac:dyDescent="0.3">
      <c r="A240" s="302"/>
      <c r="B240" s="305"/>
      <c r="C240" s="305"/>
      <c r="D240" s="305"/>
      <c r="E240" s="305"/>
      <c r="F240" s="305"/>
      <c r="G240" s="305"/>
      <c r="H240" s="305"/>
      <c r="I240" s="305"/>
      <c r="J240" s="305"/>
      <c r="K240" s="305"/>
      <c r="L240" s="305"/>
      <c r="M240" s="305"/>
      <c r="N240" s="305"/>
      <c r="O240" s="305"/>
      <c r="P240" s="305"/>
      <c r="Q240" s="305"/>
      <c r="R240" s="305"/>
      <c r="S240" s="305"/>
      <c r="T240" s="305"/>
    </row>
    <row r="241" spans="1:20" x14ac:dyDescent="0.3">
      <c r="A241" s="302"/>
      <c r="B241" s="305"/>
      <c r="C241" s="305"/>
      <c r="D241" s="305"/>
      <c r="E241" s="305"/>
      <c r="F241" s="305"/>
      <c r="G241" s="305"/>
      <c r="H241" s="305"/>
      <c r="I241" s="305"/>
      <c r="J241" s="305"/>
      <c r="K241" s="305"/>
      <c r="L241" s="305"/>
      <c r="M241" s="305"/>
      <c r="N241" s="305"/>
      <c r="O241" s="305"/>
      <c r="P241" s="305"/>
      <c r="Q241" s="305"/>
      <c r="R241" s="305"/>
      <c r="S241" s="305"/>
      <c r="T241" s="305"/>
    </row>
    <row r="242" spans="1:20" x14ac:dyDescent="0.3">
      <c r="A242" s="302"/>
      <c r="B242" s="305"/>
      <c r="C242" s="305"/>
      <c r="D242" s="305"/>
      <c r="E242" s="305"/>
      <c r="F242" s="305"/>
      <c r="G242" s="305"/>
      <c r="H242" s="305"/>
      <c r="I242" s="305"/>
      <c r="J242" s="305"/>
      <c r="K242" s="305"/>
      <c r="L242" s="305"/>
      <c r="M242" s="305"/>
      <c r="N242" s="305"/>
      <c r="O242" s="305"/>
      <c r="P242" s="305"/>
      <c r="Q242" s="305"/>
      <c r="R242" s="305"/>
      <c r="S242" s="305"/>
      <c r="T242" s="305"/>
    </row>
    <row r="243" spans="1:20" x14ac:dyDescent="0.3">
      <c r="A243" s="302"/>
      <c r="B243" s="305"/>
      <c r="C243" s="305"/>
      <c r="D243" s="305"/>
      <c r="E243" s="305"/>
      <c r="F243" s="305"/>
      <c r="G243" s="305"/>
      <c r="H243" s="305"/>
      <c r="I243" s="305"/>
      <c r="J243" s="305"/>
      <c r="K243" s="305"/>
      <c r="L243" s="305"/>
      <c r="M243" s="305"/>
      <c r="N243" s="305"/>
      <c r="O243" s="305"/>
      <c r="P243" s="305"/>
      <c r="Q243" s="305"/>
      <c r="R243" s="305"/>
      <c r="S243" s="305"/>
      <c r="T243" s="305"/>
    </row>
    <row r="244" spans="1:20" x14ac:dyDescent="0.3">
      <c r="A244" s="302"/>
      <c r="B244" s="305"/>
      <c r="C244" s="305"/>
      <c r="D244" s="305"/>
      <c r="E244" s="305"/>
      <c r="F244" s="305"/>
      <c r="G244" s="305"/>
      <c r="H244" s="305"/>
      <c r="I244" s="305"/>
      <c r="J244" s="305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</row>
    <row r="245" spans="1:20" x14ac:dyDescent="0.3">
      <c r="A245" s="302"/>
      <c r="B245" s="305"/>
      <c r="C245" s="305"/>
      <c r="D245" s="305"/>
      <c r="E245" s="305"/>
      <c r="F245" s="305"/>
      <c r="G245" s="305"/>
      <c r="H245" s="305"/>
      <c r="I245" s="305"/>
      <c r="J245" s="305"/>
      <c r="K245" s="305"/>
      <c r="L245" s="305"/>
      <c r="M245" s="305"/>
      <c r="N245" s="305"/>
      <c r="O245" s="305"/>
      <c r="P245" s="305"/>
      <c r="Q245" s="305"/>
      <c r="R245" s="305"/>
      <c r="S245" s="305"/>
      <c r="T245" s="305"/>
    </row>
    <row r="246" spans="1:20" x14ac:dyDescent="0.3">
      <c r="A246" s="302"/>
      <c r="B246" s="305"/>
      <c r="C246" s="305"/>
      <c r="D246" s="305"/>
      <c r="E246" s="305"/>
      <c r="F246" s="305"/>
      <c r="G246" s="305"/>
      <c r="H246" s="305"/>
      <c r="I246" s="305"/>
      <c r="J246" s="305"/>
      <c r="K246" s="305"/>
      <c r="L246" s="305"/>
      <c r="M246" s="305"/>
      <c r="N246" s="305"/>
      <c r="O246" s="305"/>
      <c r="P246" s="305"/>
      <c r="Q246" s="305"/>
      <c r="R246" s="305"/>
      <c r="S246" s="305"/>
      <c r="T246" s="305"/>
    </row>
    <row r="247" spans="1:20" x14ac:dyDescent="0.3">
      <c r="A247" s="302"/>
      <c r="B247" s="305"/>
      <c r="C247" s="305"/>
      <c r="D247" s="305"/>
      <c r="E247" s="305"/>
      <c r="F247" s="305"/>
      <c r="G247" s="305"/>
      <c r="H247" s="305"/>
      <c r="I247" s="305"/>
      <c r="J247" s="305"/>
      <c r="K247" s="305"/>
      <c r="L247" s="305"/>
      <c r="M247" s="305"/>
      <c r="N247" s="305"/>
      <c r="O247" s="305"/>
      <c r="P247" s="305"/>
      <c r="Q247" s="305"/>
      <c r="R247" s="305"/>
      <c r="S247" s="305"/>
      <c r="T247" s="305"/>
    </row>
    <row r="248" spans="1:20" x14ac:dyDescent="0.3">
      <c r="A248" s="302"/>
      <c r="B248" s="305"/>
      <c r="C248" s="305"/>
      <c r="D248" s="305"/>
      <c r="E248" s="305"/>
      <c r="F248" s="305"/>
      <c r="G248" s="305"/>
      <c r="H248" s="305"/>
      <c r="I248" s="305"/>
      <c r="J248" s="305"/>
      <c r="K248" s="305"/>
      <c r="L248" s="305"/>
      <c r="M248" s="305"/>
      <c r="N248" s="305"/>
      <c r="O248" s="305"/>
      <c r="P248" s="305"/>
      <c r="Q248" s="305"/>
      <c r="R248" s="305"/>
      <c r="S248" s="305"/>
      <c r="T248" s="305"/>
    </row>
    <row r="249" spans="1:20" x14ac:dyDescent="0.3">
      <c r="A249" s="302"/>
      <c r="B249" s="305"/>
      <c r="C249" s="305"/>
      <c r="D249" s="305"/>
      <c r="E249" s="305"/>
      <c r="F249" s="305"/>
      <c r="G249" s="305"/>
      <c r="H249" s="305"/>
      <c r="I249" s="305"/>
      <c r="J249" s="305"/>
      <c r="K249" s="305"/>
      <c r="L249" s="305"/>
      <c r="M249" s="305"/>
      <c r="N249" s="305"/>
      <c r="O249" s="305"/>
      <c r="P249" s="305"/>
      <c r="Q249" s="305"/>
      <c r="R249" s="305"/>
      <c r="S249" s="305"/>
      <c r="T249" s="305"/>
    </row>
    <row r="250" spans="1:20" x14ac:dyDescent="0.3">
      <c r="A250" s="302"/>
      <c r="B250" s="305"/>
      <c r="C250" s="305"/>
      <c r="D250" s="305"/>
      <c r="E250" s="305"/>
      <c r="F250" s="305"/>
      <c r="G250" s="305"/>
      <c r="H250" s="305"/>
      <c r="I250" s="305"/>
      <c r="J250" s="305"/>
      <c r="K250" s="305"/>
      <c r="L250" s="305"/>
      <c r="M250" s="305"/>
      <c r="N250" s="305"/>
      <c r="O250" s="305"/>
      <c r="P250" s="305"/>
      <c r="Q250" s="305"/>
      <c r="R250" s="305"/>
      <c r="S250" s="305"/>
      <c r="T250" s="305"/>
    </row>
    <row r="251" spans="1:20" x14ac:dyDescent="0.3">
      <c r="A251" s="302"/>
      <c r="B251" s="305"/>
      <c r="C251" s="305"/>
      <c r="D251" s="305"/>
      <c r="E251" s="305"/>
      <c r="F251" s="305"/>
      <c r="G251" s="305"/>
      <c r="H251" s="305"/>
      <c r="I251" s="305"/>
      <c r="J251" s="305"/>
      <c r="K251" s="305"/>
      <c r="L251" s="305"/>
      <c r="M251" s="305"/>
      <c r="N251" s="305"/>
      <c r="O251" s="305"/>
      <c r="P251" s="305"/>
      <c r="Q251" s="305"/>
      <c r="R251" s="305"/>
      <c r="S251" s="305"/>
      <c r="T251" s="305"/>
    </row>
    <row r="252" spans="1:20" x14ac:dyDescent="0.3">
      <c r="A252" s="302"/>
      <c r="B252" s="305"/>
      <c r="C252" s="305"/>
      <c r="D252" s="305"/>
      <c r="E252" s="305"/>
      <c r="F252" s="305"/>
      <c r="G252" s="305"/>
      <c r="H252" s="305"/>
      <c r="I252" s="305"/>
      <c r="J252" s="305"/>
      <c r="K252" s="305"/>
      <c r="L252" s="305"/>
      <c r="M252" s="305"/>
      <c r="N252" s="305"/>
      <c r="O252" s="305"/>
      <c r="P252" s="305"/>
      <c r="Q252" s="305"/>
      <c r="R252" s="305"/>
      <c r="S252" s="305"/>
      <c r="T252" s="305"/>
    </row>
    <row r="253" spans="1:20" x14ac:dyDescent="0.3">
      <c r="A253" s="302"/>
      <c r="B253" s="305"/>
      <c r="C253" s="305"/>
      <c r="D253" s="305"/>
      <c r="E253" s="305"/>
      <c r="F253" s="305"/>
      <c r="G253" s="305"/>
      <c r="H253" s="305"/>
      <c r="I253" s="305"/>
      <c r="J253" s="305"/>
      <c r="K253" s="305"/>
      <c r="L253" s="305"/>
      <c r="M253" s="305"/>
      <c r="N253" s="305"/>
      <c r="O253" s="305"/>
      <c r="P253" s="305"/>
      <c r="Q253" s="305"/>
      <c r="R253" s="305"/>
      <c r="S253" s="305"/>
      <c r="T253" s="305"/>
    </row>
    <row r="254" spans="1:20" x14ac:dyDescent="0.3">
      <c r="A254" s="302"/>
      <c r="B254" s="305"/>
      <c r="C254" s="305"/>
      <c r="D254" s="305"/>
      <c r="E254" s="305"/>
      <c r="F254" s="305"/>
      <c r="G254" s="305"/>
      <c r="H254" s="305"/>
      <c r="I254" s="305"/>
      <c r="J254" s="305"/>
      <c r="K254" s="305"/>
      <c r="L254" s="305"/>
      <c r="M254" s="305"/>
      <c r="N254" s="305"/>
      <c r="O254" s="305"/>
      <c r="P254" s="305"/>
      <c r="Q254" s="305"/>
      <c r="R254" s="305"/>
      <c r="S254" s="305"/>
      <c r="T254" s="305"/>
    </row>
    <row r="255" spans="1:20" x14ac:dyDescent="0.3">
      <c r="A255" s="302"/>
      <c r="B255" s="305"/>
      <c r="C255" s="305"/>
      <c r="D255" s="305"/>
      <c r="E255" s="305"/>
      <c r="F255" s="305"/>
      <c r="G255" s="305"/>
      <c r="H255" s="305"/>
      <c r="I255" s="305"/>
      <c r="J255" s="305"/>
      <c r="K255" s="305"/>
      <c r="L255" s="305"/>
      <c r="M255" s="305"/>
      <c r="N255" s="305"/>
      <c r="O255" s="305"/>
      <c r="P255" s="305"/>
      <c r="Q255" s="305"/>
      <c r="R255" s="305"/>
      <c r="S255" s="305"/>
      <c r="T255" s="305"/>
    </row>
    <row r="256" spans="1:20" x14ac:dyDescent="0.3">
      <c r="A256" s="302"/>
      <c r="B256" s="305"/>
      <c r="C256" s="305"/>
      <c r="D256" s="305"/>
      <c r="E256" s="305"/>
      <c r="F256" s="305"/>
      <c r="G256" s="305"/>
      <c r="H256" s="305"/>
      <c r="I256" s="305"/>
      <c r="J256" s="3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</row>
    <row r="257" spans="1:20" x14ac:dyDescent="0.3">
      <c r="A257" s="302"/>
      <c r="B257" s="305"/>
      <c r="C257" s="305"/>
      <c r="D257" s="305"/>
      <c r="E257" s="305"/>
      <c r="F257" s="305"/>
      <c r="G257" s="305"/>
      <c r="H257" s="305"/>
      <c r="I257" s="305"/>
      <c r="J257" s="305"/>
      <c r="K257" s="305"/>
      <c r="L257" s="305"/>
      <c r="M257" s="305"/>
      <c r="N257" s="305"/>
      <c r="O257" s="305"/>
      <c r="P257" s="305"/>
      <c r="Q257" s="305"/>
      <c r="R257" s="305"/>
      <c r="S257" s="305"/>
      <c r="T257" s="305"/>
    </row>
    <row r="258" spans="1:20" x14ac:dyDescent="0.3">
      <c r="A258" s="302"/>
      <c r="B258" s="305"/>
      <c r="C258" s="305"/>
      <c r="D258" s="305"/>
      <c r="E258" s="305"/>
      <c r="F258" s="305"/>
      <c r="G258" s="305"/>
      <c r="H258" s="305"/>
      <c r="I258" s="305"/>
      <c r="J258" s="305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</row>
    <row r="259" spans="1:20" x14ac:dyDescent="0.3">
      <c r="A259" s="302"/>
      <c r="B259" s="305"/>
      <c r="C259" s="305"/>
      <c r="D259" s="305"/>
      <c r="E259" s="305"/>
      <c r="F259" s="305"/>
      <c r="G259" s="305"/>
      <c r="H259" s="305"/>
      <c r="I259" s="305"/>
      <c r="J259" s="305"/>
      <c r="K259" s="305"/>
      <c r="L259" s="305"/>
      <c r="M259" s="305"/>
      <c r="N259" s="305"/>
      <c r="O259" s="305"/>
      <c r="P259" s="305"/>
      <c r="Q259" s="305"/>
      <c r="R259" s="305"/>
      <c r="S259" s="305"/>
      <c r="T259" s="305"/>
    </row>
    <row r="260" spans="1:20" x14ac:dyDescent="0.3">
      <c r="A260" s="302"/>
      <c r="B260" s="305"/>
      <c r="C260" s="305"/>
      <c r="D260" s="305"/>
      <c r="E260" s="305"/>
      <c r="F260" s="305"/>
      <c r="G260" s="305"/>
      <c r="H260" s="305"/>
      <c r="I260" s="305"/>
      <c r="J260" s="305"/>
      <c r="K260" s="305"/>
      <c r="L260" s="305"/>
      <c r="M260" s="305"/>
      <c r="N260" s="305"/>
      <c r="O260" s="305"/>
      <c r="P260" s="305"/>
      <c r="Q260" s="305"/>
      <c r="R260" s="305"/>
      <c r="S260" s="305"/>
      <c r="T260" s="305"/>
    </row>
    <row r="261" spans="1:20" x14ac:dyDescent="0.3">
      <c r="B261" s="268"/>
      <c r="C261" s="268"/>
      <c r="D261" s="268"/>
      <c r="E261" s="268"/>
      <c r="F261" s="268"/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</row>
    <row r="262" spans="1:20" x14ac:dyDescent="0.3">
      <c r="B262" s="268"/>
      <c r="C262" s="268"/>
      <c r="D262" s="268"/>
      <c r="E262" s="268"/>
      <c r="F262" s="268"/>
      <c r="G262" s="268"/>
      <c r="H262" s="268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</row>
    <row r="263" spans="1:20" x14ac:dyDescent="0.3">
      <c r="B263" s="268"/>
      <c r="C263" s="268"/>
      <c r="D263" s="268"/>
      <c r="E263" s="268"/>
      <c r="F263" s="268"/>
      <c r="G263" s="268"/>
      <c r="H263" s="268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</row>
    <row r="264" spans="1:20" x14ac:dyDescent="0.3">
      <c r="B264" s="268"/>
      <c r="C264" s="268"/>
      <c r="D264" s="268"/>
      <c r="E264" s="268"/>
      <c r="F264" s="268"/>
      <c r="G264" s="268"/>
      <c r="H264" s="268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</row>
    <row r="265" spans="1:20" x14ac:dyDescent="0.3">
      <c r="B265" s="268"/>
      <c r="C265" s="268"/>
      <c r="D265" s="268"/>
      <c r="E265" s="268"/>
      <c r="F265" s="268"/>
      <c r="G265" s="268"/>
      <c r="H265" s="268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</row>
    <row r="266" spans="1:20" x14ac:dyDescent="0.3">
      <c r="B266" s="268"/>
      <c r="C266" s="268"/>
      <c r="D266" s="268"/>
      <c r="E266" s="268"/>
      <c r="F266" s="268"/>
      <c r="G266" s="268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</row>
    <row r="267" spans="1:20" x14ac:dyDescent="0.3">
      <c r="B267" s="268"/>
      <c r="C267" s="268"/>
      <c r="D267" s="268"/>
      <c r="E267" s="268"/>
      <c r="F267" s="268"/>
      <c r="G267" s="268"/>
      <c r="H267" s="268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</row>
    <row r="268" spans="1:20" x14ac:dyDescent="0.3">
      <c r="B268" s="268"/>
      <c r="C268" s="268"/>
      <c r="D268" s="268"/>
      <c r="E268" s="268"/>
      <c r="F268" s="268"/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</row>
    <row r="269" spans="1:20" x14ac:dyDescent="0.3">
      <c r="B269" s="268"/>
      <c r="C269" s="268"/>
      <c r="D269" s="268"/>
      <c r="E269" s="268"/>
      <c r="F269" s="268"/>
      <c r="G269" s="268"/>
      <c r="H269" s="268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</row>
    <row r="270" spans="1:20" x14ac:dyDescent="0.3">
      <c r="B270" s="268"/>
      <c r="C270" s="268"/>
      <c r="D270" s="268"/>
      <c r="E270" s="268"/>
      <c r="F270" s="268"/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</row>
    <row r="271" spans="1:20" x14ac:dyDescent="0.3">
      <c r="B271" s="268"/>
      <c r="C271" s="268"/>
      <c r="D271" s="268"/>
      <c r="E271" s="268"/>
      <c r="F271" s="268"/>
      <c r="G271" s="268"/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</row>
    <row r="272" spans="1:20" x14ac:dyDescent="0.3">
      <c r="B272" s="268"/>
      <c r="C272" s="268"/>
      <c r="D272" s="268"/>
      <c r="E272" s="268"/>
      <c r="F272" s="268"/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</row>
    <row r="273" spans="2:18" x14ac:dyDescent="0.3">
      <c r="B273" s="268"/>
      <c r="C273" s="268"/>
      <c r="D273" s="268"/>
      <c r="E273" s="268"/>
      <c r="F273" s="268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</row>
    <row r="274" spans="2:18" x14ac:dyDescent="0.3">
      <c r="B274" s="268"/>
      <c r="C274" s="268"/>
      <c r="D274" s="268"/>
      <c r="E274" s="268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</row>
    <row r="275" spans="2:18" x14ac:dyDescent="0.3">
      <c r="B275" s="268"/>
      <c r="C275" s="268"/>
      <c r="D275" s="268"/>
      <c r="E275" s="268"/>
      <c r="F275" s="268"/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</row>
    <row r="276" spans="2:18" x14ac:dyDescent="0.3">
      <c r="B276" s="268"/>
      <c r="C276" s="268"/>
      <c r="D276" s="268"/>
      <c r="E276" s="268"/>
      <c r="F276" s="268"/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</row>
    <row r="277" spans="2:18" x14ac:dyDescent="0.3">
      <c r="B277" s="268"/>
      <c r="C277" s="268"/>
      <c r="D277" s="268"/>
      <c r="E277" s="268"/>
      <c r="F277" s="268"/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</row>
    <row r="278" spans="2:18" x14ac:dyDescent="0.3">
      <c r="B278" s="268"/>
      <c r="C278" s="268"/>
      <c r="D278" s="268"/>
      <c r="E278" s="268"/>
      <c r="F278" s="268"/>
      <c r="G278" s="268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</row>
    <row r="279" spans="2:18" x14ac:dyDescent="0.3">
      <c r="B279" s="268"/>
      <c r="C279" s="268"/>
      <c r="D279" s="268"/>
      <c r="E279" s="268"/>
      <c r="F279" s="268"/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</row>
    <row r="280" spans="2:18" x14ac:dyDescent="0.3">
      <c r="B280" s="268"/>
      <c r="C280" s="268"/>
      <c r="D280" s="268"/>
      <c r="E280" s="268"/>
      <c r="F280" s="268"/>
      <c r="G280" s="268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</row>
    <row r="281" spans="2:18" x14ac:dyDescent="0.3">
      <c r="B281" s="268"/>
      <c r="C281" s="268"/>
      <c r="D281" s="268"/>
      <c r="E281" s="268"/>
      <c r="F281" s="268"/>
      <c r="G281" s="268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</row>
    <row r="282" spans="2:18" x14ac:dyDescent="0.3">
      <c r="B282" s="268"/>
      <c r="C282" s="268"/>
      <c r="D282" s="268"/>
      <c r="E282" s="268"/>
      <c r="F282" s="268"/>
      <c r="G282" s="268"/>
      <c r="H282" s="268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</row>
    <row r="283" spans="2:18" x14ac:dyDescent="0.3">
      <c r="B283" s="268"/>
      <c r="C283" s="268"/>
      <c r="D283" s="268"/>
      <c r="E283" s="268"/>
      <c r="F283" s="268"/>
      <c r="G283" s="268"/>
      <c r="H283" s="268"/>
      <c r="I283" s="268"/>
      <c r="J283" s="268"/>
      <c r="K283" s="268"/>
      <c r="L283" s="268"/>
      <c r="M283" s="268"/>
      <c r="N283" s="268"/>
      <c r="O283" s="268"/>
      <c r="P283" s="268"/>
      <c r="Q283" s="268"/>
      <c r="R283" s="268"/>
    </row>
    <row r="284" spans="2:18" x14ac:dyDescent="0.3">
      <c r="B284" s="268"/>
      <c r="C284" s="268"/>
      <c r="D284" s="268"/>
      <c r="E284" s="268"/>
      <c r="F284" s="268"/>
      <c r="G284" s="268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</row>
    <row r="285" spans="2:18" x14ac:dyDescent="0.3">
      <c r="B285" s="268"/>
      <c r="C285" s="268"/>
      <c r="D285" s="268"/>
      <c r="E285" s="268"/>
      <c r="F285" s="268"/>
      <c r="G285" s="268"/>
      <c r="H285" s="268"/>
      <c r="I285" s="268"/>
      <c r="J285" s="268"/>
      <c r="K285" s="268"/>
      <c r="L285" s="268"/>
      <c r="M285" s="268"/>
      <c r="N285" s="268"/>
      <c r="O285" s="268"/>
      <c r="P285" s="268"/>
      <c r="Q285" s="268"/>
      <c r="R285" s="268"/>
    </row>
    <row r="286" spans="2:18" x14ac:dyDescent="0.3">
      <c r="B286" s="268"/>
      <c r="C286" s="268"/>
      <c r="D286" s="268"/>
      <c r="E286" s="268"/>
      <c r="F286" s="268"/>
      <c r="G286" s="268"/>
      <c r="H286" s="268"/>
      <c r="I286" s="268"/>
      <c r="J286" s="268"/>
      <c r="K286" s="268"/>
      <c r="L286" s="268"/>
      <c r="M286" s="268"/>
      <c r="N286" s="268"/>
      <c r="O286" s="268"/>
      <c r="P286" s="268"/>
      <c r="Q286" s="268"/>
      <c r="R286" s="268"/>
    </row>
    <row r="287" spans="2:18" x14ac:dyDescent="0.3">
      <c r="B287" s="268"/>
      <c r="C287" s="268"/>
      <c r="D287" s="268"/>
      <c r="E287" s="268"/>
      <c r="F287" s="268"/>
      <c r="G287" s="268"/>
      <c r="H287" s="268"/>
      <c r="I287" s="268"/>
      <c r="J287" s="268"/>
      <c r="K287" s="268"/>
      <c r="L287" s="268"/>
      <c r="M287" s="268"/>
      <c r="N287" s="268"/>
      <c r="O287" s="268"/>
      <c r="P287" s="268"/>
      <c r="Q287" s="268"/>
      <c r="R287" s="268"/>
    </row>
    <row r="288" spans="2:18" x14ac:dyDescent="0.3">
      <c r="B288" s="268"/>
      <c r="C288" s="268"/>
      <c r="D288" s="268"/>
      <c r="E288" s="268"/>
      <c r="F288" s="268"/>
      <c r="G288" s="268"/>
      <c r="H288" s="268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</row>
    <row r="289" spans="2:18" x14ac:dyDescent="0.3">
      <c r="B289" s="268"/>
      <c r="C289" s="268"/>
      <c r="D289" s="268"/>
      <c r="E289" s="268"/>
      <c r="F289" s="268"/>
      <c r="G289" s="268"/>
      <c r="H289" s="268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</row>
    <row r="290" spans="2:18" x14ac:dyDescent="0.3">
      <c r="B290" s="268"/>
      <c r="C290" s="268"/>
      <c r="D290" s="268"/>
      <c r="E290" s="268"/>
      <c r="F290" s="268"/>
      <c r="G290" s="268"/>
      <c r="H290" s="268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</row>
    <row r="291" spans="2:18" x14ac:dyDescent="0.3">
      <c r="B291" s="268"/>
      <c r="C291" s="268"/>
      <c r="D291" s="268"/>
      <c r="E291" s="268"/>
      <c r="F291" s="268"/>
      <c r="G291" s="268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</row>
    <row r="292" spans="2:18" x14ac:dyDescent="0.3">
      <c r="B292" s="268"/>
      <c r="C292" s="268"/>
      <c r="D292" s="268"/>
      <c r="E292" s="268"/>
      <c r="F292" s="268"/>
      <c r="G292" s="268"/>
      <c r="H292" s="268"/>
      <c r="I292" s="268"/>
      <c r="J292" s="268"/>
      <c r="K292" s="268"/>
      <c r="L292" s="268"/>
      <c r="M292" s="268"/>
      <c r="N292" s="268"/>
      <c r="O292" s="268"/>
      <c r="P292" s="268"/>
      <c r="Q292" s="268"/>
      <c r="R292" s="268"/>
    </row>
    <row r="293" spans="2:18" x14ac:dyDescent="0.3">
      <c r="B293" s="268"/>
      <c r="C293" s="268"/>
      <c r="D293" s="268"/>
      <c r="E293" s="268"/>
      <c r="F293" s="268"/>
      <c r="G293" s="268"/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</row>
    <row r="294" spans="2:18" x14ac:dyDescent="0.3">
      <c r="B294" s="268"/>
      <c r="C294" s="268"/>
      <c r="D294" s="268"/>
      <c r="E294" s="268"/>
      <c r="F294" s="268"/>
      <c r="G294" s="268"/>
      <c r="H294" s="268"/>
      <c r="I294" s="268"/>
      <c r="J294" s="268"/>
      <c r="K294" s="268"/>
      <c r="L294" s="268"/>
      <c r="M294" s="268"/>
      <c r="N294" s="268"/>
      <c r="O294" s="268"/>
      <c r="P294" s="268"/>
      <c r="Q294" s="268"/>
      <c r="R294" s="268"/>
    </row>
    <row r="295" spans="2:18" x14ac:dyDescent="0.3">
      <c r="B295" s="268"/>
      <c r="C295" s="268"/>
      <c r="D295" s="268"/>
      <c r="E295" s="268"/>
      <c r="F295" s="268"/>
      <c r="G295" s="268"/>
      <c r="H295" s="268"/>
      <c r="I295" s="268"/>
      <c r="J295" s="268"/>
      <c r="K295" s="268"/>
      <c r="L295" s="268"/>
      <c r="M295" s="268"/>
      <c r="N295" s="268"/>
      <c r="O295" s="268"/>
      <c r="P295" s="268"/>
      <c r="Q295" s="268"/>
      <c r="R295" s="268"/>
    </row>
    <row r="296" spans="2:18" x14ac:dyDescent="0.3">
      <c r="B296" s="268"/>
      <c r="C296" s="268"/>
      <c r="D296" s="268"/>
      <c r="E296" s="268"/>
      <c r="F296" s="268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</row>
    <row r="297" spans="2:18" x14ac:dyDescent="0.3">
      <c r="B297" s="268"/>
      <c r="C297" s="268"/>
      <c r="D297" s="268"/>
      <c r="E297" s="268"/>
      <c r="F297" s="268"/>
      <c r="G297" s="268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</row>
    <row r="298" spans="2:18" x14ac:dyDescent="0.3">
      <c r="B298" s="268"/>
      <c r="C298" s="268"/>
      <c r="D298" s="268"/>
      <c r="E298" s="268"/>
      <c r="F298" s="268"/>
      <c r="G298" s="268"/>
      <c r="H298" s="268"/>
      <c r="I298" s="268"/>
      <c r="J298" s="268"/>
      <c r="K298" s="268"/>
      <c r="L298" s="268"/>
      <c r="M298" s="268"/>
      <c r="N298" s="268"/>
      <c r="O298" s="268"/>
      <c r="P298" s="268"/>
      <c r="Q298" s="268"/>
      <c r="R298" s="268"/>
    </row>
    <row r="299" spans="2:18" x14ac:dyDescent="0.3">
      <c r="B299" s="268"/>
      <c r="C299" s="268"/>
      <c r="D299" s="268"/>
      <c r="E299" s="268"/>
      <c r="F299" s="268"/>
      <c r="G299" s="268"/>
      <c r="H299" s="268"/>
      <c r="I299" s="268"/>
      <c r="J299" s="268"/>
      <c r="K299" s="268"/>
      <c r="L299" s="268"/>
      <c r="M299" s="268"/>
      <c r="N299" s="268"/>
      <c r="O299" s="268"/>
      <c r="P299" s="268"/>
      <c r="Q299" s="268"/>
      <c r="R299" s="268"/>
    </row>
    <row r="300" spans="2:18" x14ac:dyDescent="0.3">
      <c r="B300" s="268"/>
      <c r="C300" s="268"/>
      <c r="D300" s="268"/>
      <c r="E300" s="268"/>
      <c r="F300" s="268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</row>
    <row r="301" spans="2:18" x14ac:dyDescent="0.3">
      <c r="B301" s="268"/>
      <c r="C301" s="268"/>
      <c r="D301" s="268"/>
      <c r="E301" s="268"/>
      <c r="F301" s="268"/>
      <c r="G301" s="268"/>
      <c r="H301" s="268"/>
      <c r="I301" s="268"/>
      <c r="J301" s="268"/>
      <c r="K301" s="268"/>
      <c r="L301" s="268"/>
      <c r="M301" s="268"/>
      <c r="N301" s="268"/>
      <c r="O301" s="268"/>
      <c r="P301" s="268"/>
      <c r="Q301" s="268"/>
      <c r="R301" s="268"/>
    </row>
    <row r="302" spans="2:18" x14ac:dyDescent="0.3">
      <c r="B302" s="268"/>
      <c r="C302" s="268"/>
      <c r="D302" s="268"/>
      <c r="E302" s="268"/>
      <c r="F302" s="268"/>
      <c r="G302" s="268"/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</row>
    <row r="303" spans="2:18" x14ac:dyDescent="0.3">
      <c r="B303" s="268"/>
      <c r="C303" s="268"/>
      <c r="D303" s="268"/>
      <c r="E303" s="268"/>
      <c r="F303" s="268"/>
      <c r="G303" s="268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</row>
    <row r="304" spans="2:18" x14ac:dyDescent="0.3">
      <c r="B304" s="268"/>
      <c r="C304" s="268"/>
      <c r="D304" s="268"/>
      <c r="E304" s="268"/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</row>
    <row r="305" spans="2:18" x14ac:dyDescent="0.3">
      <c r="B305" s="268"/>
      <c r="C305" s="268"/>
      <c r="D305" s="268"/>
      <c r="E305" s="268"/>
      <c r="F305" s="268"/>
      <c r="G305" s="268"/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</row>
    <row r="306" spans="2:18" x14ac:dyDescent="0.3">
      <c r="B306" s="268"/>
      <c r="C306" s="268"/>
      <c r="D306" s="268"/>
      <c r="E306" s="268"/>
      <c r="F306" s="268"/>
      <c r="G306" s="268"/>
      <c r="H306" s="268"/>
      <c r="I306" s="268"/>
      <c r="J306" s="268"/>
      <c r="K306" s="268"/>
      <c r="L306" s="268"/>
      <c r="M306" s="268"/>
      <c r="N306" s="268"/>
      <c r="O306" s="268"/>
      <c r="P306" s="268"/>
      <c r="Q306" s="268"/>
      <c r="R306" s="268"/>
    </row>
    <row r="307" spans="2:18" x14ac:dyDescent="0.3">
      <c r="B307" s="268"/>
      <c r="C307" s="268"/>
      <c r="D307" s="268"/>
      <c r="E307" s="268"/>
      <c r="F307" s="268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</row>
    <row r="308" spans="2:18" x14ac:dyDescent="0.3">
      <c r="B308" s="268"/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</row>
    <row r="309" spans="2:18" x14ac:dyDescent="0.3">
      <c r="B309" s="268"/>
      <c r="C309" s="268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</row>
    <row r="310" spans="2:18" x14ac:dyDescent="0.3">
      <c r="B310" s="268"/>
      <c r="C310" s="268"/>
      <c r="D310" s="268"/>
      <c r="E310" s="268"/>
      <c r="F310" s="268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</row>
    <row r="311" spans="2:18" x14ac:dyDescent="0.3">
      <c r="B311" s="268"/>
      <c r="C311" s="268"/>
      <c r="D311" s="268"/>
      <c r="E311" s="268"/>
      <c r="F311" s="268"/>
      <c r="G311" s="268"/>
      <c r="H311" s="268"/>
      <c r="I311" s="268"/>
      <c r="J311" s="268"/>
      <c r="K311" s="268"/>
      <c r="L311" s="268"/>
      <c r="M311" s="268"/>
      <c r="N311" s="268"/>
      <c r="O311" s="268"/>
      <c r="P311" s="268"/>
      <c r="Q311" s="268"/>
      <c r="R311" s="268"/>
    </row>
    <row r="312" spans="2:18" x14ac:dyDescent="0.3">
      <c r="B312" s="268"/>
      <c r="C312" s="268"/>
      <c r="D312" s="268"/>
      <c r="E312" s="268"/>
      <c r="F312" s="268"/>
      <c r="G312" s="268"/>
      <c r="H312" s="268"/>
      <c r="I312" s="268"/>
      <c r="J312" s="268"/>
      <c r="K312" s="268"/>
      <c r="L312" s="268"/>
      <c r="M312" s="268"/>
      <c r="N312" s="268"/>
      <c r="O312" s="268"/>
      <c r="P312" s="268"/>
      <c r="Q312" s="268"/>
      <c r="R312" s="268"/>
    </row>
    <row r="313" spans="2:18" x14ac:dyDescent="0.3">
      <c r="B313" s="268"/>
      <c r="C313" s="268"/>
      <c r="D313" s="268"/>
      <c r="E313" s="268"/>
      <c r="F313" s="268"/>
      <c r="G313" s="268"/>
      <c r="H313" s="268"/>
      <c r="I313" s="268"/>
      <c r="J313" s="268"/>
      <c r="K313" s="268"/>
      <c r="L313" s="268"/>
      <c r="M313" s="268"/>
      <c r="N313" s="268"/>
      <c r="O313" s="268"/>
      <c r="P313" s="268"/>
      <c r="Q313" s="268"/>
      <c r="R313" s="268"/>
    </row>
    <row r="314" spans="2:18" x14ac:dyDescent="0.3">
      <c r="B314" s="268"/>
      <c r="C314" s="268"/>
      <c r="D314" s="268"/>
      <c r="E314" s="268"/>
      <c r="F314" s="268"/>
      <c r="G314" s="268"/>
      <c r="H314" s="268"/>
      <c r="I314" s="268"/>
      <c r="J314" s="268"/>
      <c r="K314" s="268"/>
      <c r="L314" s="268"/>
      <c r="M314" s="268"/>
      <c r="N314" s="268"/>
      <c r="O314" s="268"/>
      <c r="P314" s="268"/>
      <c r="Q314" s="268"/>
      <c r="R314" s="268"/>
    </row>
    <row r="315" spans="2:18" x14ac:dyDescent="0.3">
      <c r="B315" s="268"/>
      <c r="C315" s="268"/>
      <c r="D315" s="268"/>
      <c r="E315" s="268"/>
      <c r="F315" s="268"/>
      <c r="G315" s="268"/>
      <c r="H315" s="268"/>
      <c r="I315" s="268"/>
      <c r="J315" s="268"/>
      <c r="K315" s="268"/>
      <c r="L315" s="268"/>
      <c r="M315" s="268"/>
      <c r="N315" s="268"/>
      <c r="O315" s="268"/>
      <c r="P315" s="268"/>
      <c r="Q315" s="268"/>
      <c r="R315" s="268"/>
    </row>
    <row r="316" spans="2:18" x14ac:dyDescent="0.3">
      <c r="B316" s="268"/>
      <c r="C316" s="268"/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8"/>
      <c r="P316" s="268"/>
      <c r="Q316" s="268"/>
      <c r="R316" s="268"/>
    </row>
    <row r="317" spans="2:18" x14ac:dyDescent="0.3">
      <c r="B317" s="268"/>
      <c r="C317" s="268"/>
      <c r="D317" s="268"/>
      <c r="E317" s="268"/>
      <c r="F317" s="268"/>
      <c r="G317" s="268"/>
      <c r="H317" s="268"/>
      <c r="I317" s="268"/>
      <c r="J317" s="268"/>
      <c r="K317" s="268"/>
      <c r="L317" s="268"/>
      <c r="M317" s="268"/>
      <c r="N317" s="268"/>
      <c r="O317" s="268"/>
      <c r="P317" s="268"/>
      <c r="Q317" s="268"/>
      <c r="R317" s="268"/>
    </row>
    <row r="318" spans="2:18" x14ac:dyDescent="0.3">
      <c r="B318" s="268"/>
      <c r="C318" s="268"/>
      <c r="D318" s="268"/>
      <c r="E318" s="268"/>
      <c r="F318" s="268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</row>
    <row r="319" spans="2:18" x14ac:dyDescent="0.3">
      <c r="B319" s="268"/>
      <c r="C319" s="268"/>
      <c r="D319" s="268"/>
      <c r="E319" s="268"/>
      <c r="F319" s="268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</row>
    <row r="320" spans="2:18" x14ac:dyDescent="0.3">
      <c r="B320" s="268"/>
      <c r="C320" s="268"/>
      <c r="D320" s="268"/>
      <c r="E320" s="268"/>
      <c r="F320" s="268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</row>
    <row r="321" spans="2:18" x14ac:dyDescent="0.3">
      <c r="B321" s="268"/>
      <c r="C321" s="268"/>
      <c r="D321" s="268"/>
      <c r="E321" s="268"/>
      <c r="F321" s="268"/>
      <c r="G321" s="268"/>
      <c r="H321" s="268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</row>
    <row r="322" spans="2:18" x14ac:dyDescent="0.3">
      <c r="B322" s="268"/>
      <c r="C322" s="268"/>
      <c r="D322" s="268"/>
      <c r="E322" s="268"/>
      <c r="F322" s="268"/>
      <c r="G322" s="268"/>
      <c r="H322" s="268"/>
      <c r="I322" s="268"/>
      <c r="J322" s="268"/>
      <c r="K322" s="268"/>
      <c r="L322" s="268"/>
      <c r="M322" s="268"/>
      <c r="N322" s="268"/>
      <c r="O322" s="268"/>
      <c r="P322" s="268"/>
      <c r="Q322" s="268"/>
      <c r="R322" s="268"/>
    </row>
    <row r="323" spans="2:18" x14ac:dyDescent="0.3">
      <c r="B323" s="268"/>
      <c r="C323" s="268"/>
      <c r="D323" s="268"/>
      <c r="E323" s="268"/>
      <c r="F323" s="268"/>
      <c r="G323" s="268"/>
      <c r="H323" s="268"/>
      <c r="I323" s="268"/>
      <c r="J323" s="268"/>
      <c r="K323" s="268"/>
      <c r="L323" s="268"/>
      <c r="M323" s="268"/>
      <c r="N323" s="268"/>
      <c r="O323" s="268"/>
      <c r="P323" s="268"/>
      <c r="Q323" s="268"/>
      <c r="R323" s="268"/>
    </row>
    <row r="324" spans="2:18" x14ac:dyDescent="0.3">
      <c r="B324" s="268"/>
      <c r="C324" s="268"/>
      <c r="D324" s="268"/>
      <c r="E324" s="268"/>
      <c r="F324" s="268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</row>
    <row r="325" spans="2:18" x14ac:dyDescent="0.3">
      <c r="B325" s="268"/>
      <c r="C325" s="268"/>
      <c r="D325" s="268"/>
      <c r="E325" s="268"/>
      <c r="F325" s="268"/>
      <c r="G325" s="268"/>
      <c r="H325" s="268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</row>
    <row r="326" spans="2:18" x14ac:dyDescent="0.3">
      <c r="B326" s="268"/>
      <c r="C326" s="268"/>
      <c r="D326" s="268"/>
      <c r="E326" s="268"/>
      <c r="F326" s="268"/>
      <c r="G326" s="268"/>
      <c r="H326" s="268"/>
      <c r="I326" s="268"/>
      <c r="J326" s="268"/>
      <c r="K326" s="268"/>
      <c r="L326" s="268"/>
      <c r="M326" s="268"/>
      <c r="N326" s="268"/>
      <c r="O326" s="268"/>
      <c r="P326" s="268"/>
      <c r="Q326" s="268"/>
      <c r="R326" s="268"/>
    </row>
    <row r="327" spans="2:18" x14ac:dyDescent="0.3">
      <c r="B327" s="268"/>
      <c r="C327" s="268"/>
      <c r="D327" s="268"/>
      <c r="E327" s="268"/>
      <c r="F327" s="268"/>
      <c r="G327" s="268"/>
      <c r="H327" s="268"/>
      <c r="I327" s="268"/>
      <c r="J327" s="268"/>
      <c r="K327" s="268"/>
      <c r="L327" s="268"/>
      <c r="M327" s="268"/>
      <c r="N327" s="268"/>
      <c r="O327" s="268"/>
      <c r="P327" s="268"/>
      <c r="Q327" s="268"/>
      <c r="R327" s="268"/>
    </row>
    <row r="328" spans="2:18" x14ac:dyDescent="0.3">
      <c r="B328" s="268"/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</row>
    <row r="329" spans="2:18" x14ac:dyDescent="0.3">
      <c r="B329" s="268"/>
      <c r="C329" s="268"/>
      <c r="D329" s="268"/>
      <c r="E329" s="268"/>
      <c r="F329" s="268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</row>
    <row r="330" spans="2:18" x14ac:dyDescent="0.3">
      <c r="B330" s="268"/>
      <c r="C330" s="268"/>
      <c r="D330" s="268"/>
      <c r="E330" s="268"/>
      <c r="F330" s="268"/>
      <c r="G330" s="268"/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</row>
    <row r="331" spans="2:18" x14ac:dyDescent="0.3">
      <c r="B331" s="268"/>
      <c r="C331" s="268"/>
      <c r="D331" s="268"/>
      <c r="E331" s="268"/>
      <c r="F331" s="268"/>
      <c r="G331" s="268"/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</row>
    <row r="332" spans="2:18" x14ac:dyDescent="0.3">
      <c r="B332" s="268"/>
      <c r="C332" s="268"/>
      <c r="D332" s="268"/>
      <c r="E332" s="268"/>
      <c r="F332" s="268"/>
      <c r="G332" s="268"/>
      <c r="H332" s="268"/>
      <c r="I332" s="268"/>
      <c r="J332" s="268"/>
      <c r="K332" s="268"/>
      <c r="L332" s="268"/>
      <c r="M332" s="268"/>
      <c r="N332" s="268"/>
      <c r="O332" s="268"/>
      <c r="P332" s="268"/>
      <c r="Q332" s="268"/>
      <c r="R332" s="268"/>
    </row>
    <row r="333" spans="2:18" x14ac:dyDescent="0.3">
      <c r="B333" s="268"/>
      <c r="C333" s="268"/>
      <c r="D333" s="268"/>
      <c r="E333" s="268"/>
      <c r="F333" s="268"/>
      <c r="G333" s="268"/>
      <c r="H333" s="268"/>
      <c r="I333" s="268"/>
      <c r="J333" s="268"/>
      <c r="K333" s="268"/>
      <c r="L333" s="268"/>
      <c r="M333" s="268"/>
      <c r="N333" s="268"/>
      <c r="O333" s="268"/>
      <c r="P333" s="268"/>
      <c r="Q333" s="268"/>
      <c r="R333" s="268"/>
    </row>
    <row r="334" spans="2:18" x14ac:dyDescent="0.3">
      <c r="B334" s="268"/>
      <c r="C334" s="268"/>
      <c r="D334" s="268"/>
      <c r="E334" s="268"/>
      <c r="F334" s="268"/>
      <c r="G334" s="268"/>
      <c r="H334" s="268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</row>
    <row r="335" spans="2:18" x14ac:dyDescent="0.3">
      <c r="B335" s="268"/>
      <c r="C335" s="268"/>
      <c r="D335" s="268"/>
      <c r="E335" s="268"/>
      <c r="F335" s="268"/>
      <c r="G335" s="268"/>
      <c r="H335" s="268"/>
      <c r="I335" s="268"/>
      <c r="J335" s="268"/>
      <c r="K335" s="268"/>
      <c r="L335" s="268"/>
      <c r="M335" s="268"/>
      <c r="N335" s="268"/>
      <c r="O335" s="268"/>
      <c r="P335" s="268"/>
      <c r="Q335" s="268"/>
      <c r="R335" s="268"/>
    </row>
    <row r="336" spans="2:18" x14ac:dyDescent="0.3">
      <c r="B336" s="268"/>
      <c r="C336" s="268"/>
      <c r="D336" s="268"/>
      <c r="E336" s="268"/>
      <c r="F336" s="268"/>
      <c r="G336" s="268"/>
      <c r="H336" s="268"/>
      <c r="I336" s="268"/>
      <c r="J336" s="268"/>
      <c r="K336" s="268"/>
      <c r="L336" s="268"/>
      <c r="M336" s="268"/>
      <c r="N336" s="268"/>
      <c r="O336" s="268"/>
      <c r="P336" s="268"/>
      <c r="Q336" s="268"/>
      <c r="R336" s="268"/>
    </row>
    <row r="337" spans="2:18" x14ac:dyDescent="0.3">
      <c r="B337" s="268"/>
      <c r="C337" s="268"/>
      <c r="D337" s="268"/>
      <c r="E337" s="268"/>
      <c r="F337" s="268"/>
      <c r="G337" s="268"/>
      <c r="H337" s="268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</row>
    <row r="338" spans="2:18" x14ac:dyDescent="0.3">
      <c r="B338" s="268"/>
      <c r="C338" s="268"/>
      <c r="D338" s="268"/>
      <c r="E338" s="268"/>
      <c r="F338" s="268"/>
      <c r="G338" s="268"/>
      <c r="H338" s="268"/>
      <c r="I338" s="268"/>
      <c r="J338" s="268"/>
      <c r="K338" s="268"/>
      <c r="L338" s="268"/>
      <c r="M338" s="268"/>
      <c r="N338" s="268"/>
      <c r="O338" s="268"/>
      <c r="P338" s="268"/>
      <c r="Q338" s="268"/>
      <c r="R338" s="268"/>
    </row>
    <row r="339" spans="2:18" x14ac:dyDescent="0.3">
      <c r="B339" s="268"/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</row>
    <row r="340" spans="2:18" x14ac:dyDescent="0.3">
      <c r="B340" s="268"/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</row>
    <row r="341" spans="2:18" x14ac:dyDescent="0.3">
      <c r="B341" s="268"/>
      <c r="C341" s="268"/>
      <c r="D341" s="268"/>
      <c r="E341" s="268"/>
      <c r="F341" s="268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</row>
    <row r="342" spans="2:18" x14ac:dyDescent="0.3">
      <c r="B342" s="268"/>
      <c r="C342" s="268"/>
      <c r="D342" s="268"/>
      <c r="E342" s="268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</row>
    <row r="343" spans="2:18" x14ac:dyDescent="0.3">
      <c r="B343" s="268"/>
      <c r="C343" s="268"/>
      <c r="D343" s="268"/>
      <c r="E343" s="268"/>
      <c r="F343" s="268"/>
      <c r="G343" s="268"/>
      <c r="H343" s="268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</row>
    <row r="344" spans="2:18" x14ac:dyDescent="0.3">
      <c r="B344" s="268"/>
      <c r="C344" s="268"/>
      <c r="D344" s="268"/>
      <c r="E344" s="268"/>
      <c r="F344" s="268"/>
      <c r="G344" s="268"/>
      <c r="H344" s="268"/>
      <c r="I344" s="268"/>
      <c r="J344" s="268"/>
      <c r="K344" s="268"/>
      <c r="L344" s="268"/>
      <c r="M344" s="268"/>
      <c r="N344" s="268"/>
      <c r="O344" s="268"/>
      <c r="P344" s="268"/>
      <c r="Q344" s="268"/>
      <c r="R344" s="268"/>
    </row>
    <row r="345" spans="2:18" x14ac:dyDescent="0.3">
      <c r="B345" s="268"/>
      <c r="C345" s="268"/>
      <c r="D345" s="268"/>
      <c r="E345" s="268"/>
      <c r="F345" s="268"/>
      <c r="G345" s="268"/>
      <c r="H345" s="268"/>
      <c r="I345" s="268"/>
      <c r="J345" s="268"/>
      <c r="K345" s="268"/>
      <c r="L345" s="268"/>
      <c r="M345" s="268"/>
      <c r="N345" s="268"/>
      <c r="O345" s="268"/>
      <c r="P345" s="268"/>
      <c r="Q345" s="268"/>
      <c r="R345" s="268"/>
    </row>
    <row r="346" spans="2:18" x14ac:dyDescent="0.3">
      <c r="B346" s="268"/>
      <c r="C346" s="268"/>
      <c r="D346" s="268"/>
      <c r="E346" s="268"/>
      <c r="F346" s="268"/>
      <c r="G346" s="268"/>
      <c r="H346" s="268"/>
      <c r="I346" s="268"/>
      <c r="J346" s="268"/>
      <c r="K346" s="268"/>
      <c r="L346" s="268"/>
      <c r="M346" s="268"/>
      <c r="N346" s="268"/>
      <c r="O346" s="268"/>
      <c r="P346" s="268"/>
      <c r="Q346" s="268"/>
      <c r="R346" s="268"/>
    </row>
    <row r="347" spans="2:18" x14ac:dyDescent="0.3">
      <c r="B347" s="268"/>
      <c r="C347" s="268"/>
      <c r="D347" s="268"/>
      <c r="E347" s="268"/>
      <c r="F347" s="268"/>
      <c r="G347" s="268"/>
      <c r="H347" s="268"/>
      <c r="I347" s="268"/>
      <c r="J347" s="268"/>
      <c r="K347" s="268"/>
      <c r="L347" s="268"/>
      <c r="M347" s="268"/>
      <c r="N347" s="268"/>
      <c r="O347" s="268"/>
      <c r="P347" s="268"/>
      <c r="Q347" s="268"/>
      <c r="R347" s="268"/>
    </row>
    <row r="348" spans="2:18" x14ac:dyDescent="0.3">
      <c r="B348" s="268"/>
      <c r="C348" s="268"/>
      <c r="D348" s="268"/>
      <c r="E348" s="268"/>
      <c r="F348" s="268"/>
      <c r="G348" s="268"/>
      <c r="H348" s="268"/>
      <c r="I348" s="268"/>
      <c r="J348" s="268"/>
      <c r="K348" s="268"/>
      <c r="L348" s="268"/>
      <c r="M348" s="268"/>
      <c r="N348" s="268"/>
      <c r="O348" s="268"/>
      <c r="P348" s="268"/>
      <c r="Q348" s="268"/>
      <c r="R348" s="268"/>
    </row>
    <row r="349" spans="2:18" x14ac:dyDescent="0.3">
      <c r="B349" s="268"/>
      <c r="C349" s="268"/>
      <c r="D349" s="268"/>
      <c r="E349" s="268"/>
      <c r="F349" s="268"/>
      <c r="G349" s="268"/>
      <c r="H349" s="268"/>
      <c r="I349" s="268"/>
      <c r="J349" s="268"/>
      <c r="K349" s="268"/>
      <c r="L349" s="268"/>
      <c r="M349" s="268"/>
      <c r="N349" s="268"/>
      <c r="O349" s="268"/>
      <c r="P349" s="268"/>
      <c r="Q349" s="268"/>
      <c r="R349" s="268"/>
    </row>
    <row r="350" spans="2:18" x14ac:dyDescent="0.3">
      <c r="B350" s="268"/>
      <c r="C350" s="268"/>
      <c r="D350" s="268"/>
      <c r="E350" s="268"/>
      <c r="F350" s="268"/>
      <c r="G350" s="268"/>
      <c r="H350" s="268"/>
      <c r="I350" s="268"/>
      <c r="J350" s="268"/>
      <c r="K350" s="268"/>
      <c r="L350" s="268"/>
      <c r="M350" s="268"/>
      <c r="N350" s="268"/>
      <c r="O350" s="268"/>
      <c r="P350" s="268"/>
      <c r="Q350" s="268"/>
      <c r="R350" s="268"/>
    </row>
    <row r="351" spans="2:18" x14ac:dyDescent="0.3">
      <c r="B351" s="268"/>
      <c r="C351" s="268"/>
      <c r="D351" s="268"/>
      <c r="E351" s="268"/>
      <c r="F351" s="268"/>
      <c r="G351" s="268"/>
      <c r="H351" s="268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</row>
    <row r="352" spans="2:18" x14ac:dyDescent="0.3">
      <c r="B352" s="268"/>
      <c r="C352" s="268"/>
      <c r="D352" s="268"/>
      <c r="E352" s="268"/>
      <c r="F352" s="268"/>
      <c r="G352" s="268"/>
      <c r="H352" s="268"/>
      <c r="I352" s="268"/>
      <c r="J352" s="268"/>
      <c r="K352" s="268"/>
      <c r="L352" s="268"/>
      <c r="M352" s="268"/>
      <c r="N352" s="268"/>
      <c r="O352" s="268"/>
      <c r="P352" s="268"/>
      <c r="Q352" s="268"/>
      <c r="R352" s="268"/>
    </row>
    <row r="353" spans="2:18" x14ac:dyDescent="0.3">
      <c r="B353" s="268"/>
      <c r="C353" s="268"/>
      <c r="D353" s="268"/>
      <c r="E353" s="268"/>
      <c r="F353" s="268"/>
      <c r="G353" s="268"/>
      <c r="H353" s="268"/>
      <c r="I353" s="268"/>
      <c r="J353" s="268"/>
      <c r="K353" s="268"/>
      <c r="L353" s="268"/>
      <c r="M353" s="268"/>
      <c r="N353" s="268"/>
      <c r="O353" s="268"/>
      <c r="P353" s="268"/>
      <c r="Q353" s="268"/>
      <c r="R353" s="268"/>
    </row>
    <row r="354" spans="2:18" x14ac:dyDescent="0.3">
      <c r="B354" s="268"/>
      <c r="C354" s="268"/>
      <c r="D354" s="268"/>
      <c r="E354" s="268"/>
      <c r="F354" s="268"/>
      <c r="G354" s="268"/>
      <c r="H354" s="268"/>
      <c r="I354" s="268"/>
      <c r="J354" s="268"/>
      <c r="K354" s="268"/>
      <c r="L354" s="268"/>
      <c r="M354" s="268"/>
      <c r="N354" s="268"/>
      <c r="O354" s="268"/>
      <c r="P354" s="268"/>
      <c r="Q354" s="268"/>
      <c r="R354" s="268"/>
    </row>
    <row r="355" spans="2:18" x14ac:dyDescent="0.3">
      <c r="B355" s="268"/>
      <c r="C355" s="268"/>
      <c r="D355" s="268"/>
      <c r="E355" s="268"/>
      <c r="F355" s="268"/>
      <c r="G355" s="268"/>
      <c r="H355" s="268"/>
      <c r="I355" s="268"/>
      <c r="J355" s="268"/>
      <c r="K355" s="268"/>
      <c r="L355" s="268"/>
      <c r="M355" s="268"/>
      <c r="N355" s="268"/>
      <c r="O355" s="268"/>
      <c r="P355" s="268"/>
      <c r="Q355" s="268"/>
      <c r="R355" s="268"/>
    </row>
    <row r="356" spans="2:18" x14ac:dyDescent="0.3">
      <c r="B356" s="268"/>
      <c r="C356" s="268"/>
      <c r="D356" s="268"/>
      <c r="E356" s="268"/>
      <c r="F356" s="268"/>
      <c r="G356" s="268"/>
      <c r="H356" s="268"/>
      <c r="I356" s="268"/>
      <c r="J356" s="268"/>
      <c r="K356" s="268"/>
      <c r="L356" s="268"/>
      <c r="M356" s="268"/>
      <c r="N356" s="268"/>
      <c r="O356" s="268"/>
      <c r="P356" s="268"/>
      <c r="Q356" s="268"/>
      <c r="R356" s="268"/>
    </row>
    <row r="357" spans="2:18" x14ac:dyDescent="0.3">
      <c r="B357" s="268"/>
      <c r="C357" s="268"/>
      <c r="D357" s="268"/>
      <c r="E357" s="268"/>
      <c r="F357" s="268"/>
      <c r="G357" s="268"/>
      <c r="H357" s="268"/>
      <c r="I357" s="268"/>
      <c r="J357" s="268"/>
      <c r="K357" s="268"/>
      <c r="L357" s="268"/>
      <c r="M357" s="268"/>
      <c r="N357" s="268"/>
      <c r="O357" s="268"/>
      <c r="P357" s="268"/>
      <c r="Q357" s="268"/>
      <c r="R357" s="268"/>
    </row>
    <row r="358" spans="2:18" x14ac:dyDescent="0.3">
      <c r="B358" s="268"/>
      <c r="C358" s="268"/>
      <c r="D358" s="268"/>
      <c r="E358" s="268"/>
      <c r="F358" s="268"/>
      <c r="G358" s="268"/>
      <c r="H358" s="268"/>
      <c r="I358" s="268"/>
      <c r="J358" s="268"/>
      <c r="K358" s="268"/>
      <c r="L358" s="268"/>
      <c r="M358" s="268"/>
      <c r="N358" s="268"/>
      <c r="O358" s="268"/>
      <c r="P358" s="268"/>
      <c r="Q358" s="268"/>
      <c r="R358" s="268"/>
    </row>
    <row r="359" spans="2:18" x14ac:dyDescent="0.3">
      <c r="B359" s="268"/>
      <c r="C359" s="268"/>
      <c r="D359" s="268"/>
      <c r="E359" s="268"/>
      <c r="F359" s="268"/>
      <c r="G359" s="268"/>
      <c r="H359" s="268"/>
      <c r="I359" s="268"/>
      <c r="J359" s="268"/>
      <c r="K359" s="268"/>
      <c r="L359" s="268"/>
      <c r="M359" s="268"/>
      <c r="N359" s="268"/>
      <c r="O359" s="268"/>
      <c r="P359" s="268"/>
      <c r="Q359" s="268"/>
      <c r="R359" s="268"/>
    </row>
    <row r="360" spans="2:18" x14ac:dyDescent="0.3">
      <c r="B360" s="268"/>
      <c r="C360" s="268"/>
      <c r="D360" s="268"/>
      <c r="E360" s="268"/>
      <c r="F360" s="268"/>
      <c r="G360" s="268"/>
      <c r="H360" s="268"/>
      <c r="I360" s="268"/>
      <c r="J360" s="268"/>
      <c r="K360" s="268"/>
      <c r="L360" s="268"/>
      <c r="M360" s="268"/>
      <c r="N360" s="268"/>
      <c r="O360" s="268"/>
      <c r="P360" s="268"/>
      <c r="Q360" s="268"/>
      <c r="R360" s="268"/>
    </row>
    <row r="361" spans="2:18" x14ac:dyDescent="0.3">
      <c r="B361" s="268"/>
      <c r="C361" s="268"/>
      <c r="D361" s="268"/>
      <c r="E361" s="268"/>
      <c r="F361" s="268"/>
      <c r="G361" s="268"/>
      <c r="H361" s="268"/>
      <c r="I361" s="268"/>
      <c r="J361" s="268"/>
      <c r="K361" s="268"/>
      <c r="L361" s="268"/>
      <c r="M361" s="268"/>
      <c r="N361" s="268"/>
      <c r="O361" s="268"/>
      <c r="P361" s="268"/>
      <c r="Q361" s="268"/>
      <c r="R361" s="268"/>
    </row>
    <row r="362" spans="2:18" x14ac:dyDescent="0.3">
      <c r="B362" s="268"/>
      <c r="C362" s="268"/>
      <c r="D362" s="268"/>
      <c r="E362" s="268"/>
      <c r="F362" s="268"/>
      <c r="G362" s="268"/>
      <c r="H362" s="268"/>
      <c r="I362" s="268"/>
      <c r="J362" s="268"/>
      <c r="K362" s="268"/>
      <c r="L362" s="268"/>
      <c r="M362" s="268"/>
      <c r="N362" s="268"/>
      <c r="O362" s="268"/>
      <c r="P362" s="268"/>
      <c r="Q362" s="268"/>
      <c r="R362" s="268"/>
    </row>
    <row r="363" spans="2:18" x14ac:dyDescent="0.3">
      <c r="B363" s="268"/>
      <c r="C363" s="268"/>
      <c r="D363" s="268"/>
      <c r="E363" s="268"/>
      <c r="F363" s="268"/>
      <c r="G363" s="268"/>
      <c r="H363" s="268"/>
      <c r="I363" s="268"/>
      <c r="J363" s="268"/>
      <c r="K363" s="268"/>
      <c r="L363" s="268"/>
      <c r="M363" s="268"/>
      <c r="N363" s="268"/>
      <c r="O363" s="268"/>
      <c r="P363" s="268"/>
      <c r="Q363" s="268"/>
      <c r="R363" s="268"/>
    </row>
    <row r="364" spans="2:18" x14ac:dyDescent="0.3">
      <c r="B364" s="268"/>
      <c r="C364" s="268"/>
      <c r="D364" s="268"/>
      <c r="E364" s="268"/>
      <c r="F364" s="268"/>
      <c r="G364" s="268"/>
      <c r="H364" s="268"/>
      <c r="I364" s="268"/>
      <c r="J364" s="268"/>
      <c r="K364" s="268"/>
      <c r="L364" s="268"/>
      <c r="M364" s="268"/>
      <c r="N364" s="268"/>
      <c r="O364" s="268"/>
      <c r="P364" s="268"/>
      <c r="Q364" s="268"/>
      <c r="R364" s="268"/>
    </row>
    <row r="365" spans="2:18" x14ac:dyDescent="0.3">
      <c r="B365" s="268"/>
      <c r="C365" s="268"/>
      <c r="D365" s="268"/>
      <c r="E365" s="268"/>
      <c r="F365" s="268"/>
      <c r="G365" s="268"/>
      <c r="H365" s="268"/>
      <c r="I365" s="268"/>
      <c r="J365" s="268"/>
      <c r="K365" s="268"/>
      <c r="L365" s="268"/>
      <c r="M365" s="268"/>
      <c r="N365" s="268"/>
      <c r="O365" s="268"/>
      <c r="P365" s="268"/>
      <c r="Q365" s="268"/>
      <c r="R365" s="268"/>
    </row>
    <row r="366" spans="2:18" x14ac:dyDescent="0.3">
      <c r="B366" s="268"/>
      <c r="C366" s="268"/>
      <c r="D366" s="268"/>
      <c r="E366" s="268"/>
      <c r="F366" s="268"/>
      <c r="G366" s="268"/>
      <c r="H366" s="268"/>
      <c r="I366" s="268"/>
      <c r="J366" s="268"/>
      <c r="K366" s="268"/>
      <c r="L366" s="268"/>
      <c r="M366" s="268"/>
      <c r="N366" s="268"/>
      <c r="O366" s="268"/>
      <c r="P366" s="268"/>
      <c r="Q366" s="268"/>
      <c r="R366" s="268"/>
    </row>
    <row r="367" spans="2:18" x14ac:dyDescent="0.3">
      <c r="B367" s="268"/>
      <c r="C367" s="268"/>
      <c r="D367" s="268"/>
      <c r="E367" s="268"/>
      <c r="F367" s="268"/>
      <c r="G367" s="268"/>
      <c r="H367" s="268"/>
      <c r="I367" s="268"/>
      <c r="J367" s="268"/>
      <c r="K367" s="268"/>
      <c r="L367" s="268"/>
      <c r="M367" s="268"/>
      <c r="N367" s="268"/>
      <c r="O367" s="268"/>
      <c r="P367" s="268"/>
      <c r="Q367" s="268"/>
      <c r="R367" s="268"/>
    </row>
    <row r="368" spans="2:18" x14ac:dyDescent="0.3">
      <c r="B368" s="268"/>
      <c r="C368" s="268"/>
      <c r="D368" s="268"/>
      <c r="E368" s="268"/>
      <c r="F368" s="268"/>
      <c r="G368" s="268"/>
      <c r="H368" s="268"/>
      <c r="I368" s="268"/>
      <c r="J368" s="268"/>
      <c r="K368" s="268"/>
      <c r="L368" s="268"/>
      <c r="M368" s="268"/>
      <c r="N368" s="268"/>
      <c r="O368" s="268"/>
      <c r="P368" s="268"/>
      <c r="Q368" s="268"/>
      <c r="R368" s="268"/>
    </row>
    <row r="369" spans="2:18" x14ac:dyDescent="0.3">
      <c r="B369" s="268"/>
      <c r="C369" s="268"/>
      <c r="D369" s="268"/>
      <c r="E369" s="268"/>
      <c r="F369" s="268"/>
      <c r="G369" s="268"/>
      <c r="H369" s="268"/>
      <c r="I369" s="268"/>
      <c r="J369" s="268"/>
      <c r="K369" s="268"/>
      <c r="L369" s="268"/>
      <c r="M369" s="268"/>
      <c r="N369" s="268"/>
      <c r="O369" s="268"/>
      <c r="P369" s="268"/>
      <c r="Q369" s="268"/>
      <c r="R369" s="268"/>
    </row>
    <row r="370" spans="2:18" x14ac:dyDescent="0.3">
      <c r="B370" s="268"/>
      <c r="C370" s="268"/>
      <c r="D370" s="268"/>
      <c r="E370" s="268"/>
      <c r="F370" s="268"/>
      <c r="G370" s="268"/>
      <c r="H370" s="268"/>
      <c r="I370" s="268"/>
      <c r="J370" s="268"/>
      <c r="K370" s="268"/>
      <c r="L370" s="268"/>
      <c r="M370" s="268"/>
      <c r="N370" s="268"/>
      <c r="O370" s="268"/>
      <c r="P370" s="268"/>
      <c r="Q370" s="268"/>
      <c r="R370" s="268"/>
    </row>
    <row r="371" spans="2:18" x14ac:dyDescent="0.3">
      <c r="B371" s="268"/>
      <c r="C371" s="268"/>
      <c r="D371" s="268"/>
      <c r="E371" s="268"/>
      <c r="F371" s="268"/>
      <c r="G371" s="268"/>
      <c r="H371" s="268"/>
      <c r="I371" s="268"/>
      <c r="J371" s="268"/>
      <c r="K371" s="268"/>
      <c r="L371" s="268"/>
      <c r="M371" s="268"/>
      <c r="N371" s="268"/>
      <c r="O371" s="268"/>
      <c r="P371" s="268"/>
      <c r="Q371" s="268"/>
      <c r="R371" s="268"/>
    </row>
    <row r="372" spans="2:18" x14ac:dyDescent="0.3">
      <c r="B372" s="268"/>
      <c r="C372" s="268"/>
      <c r="D372" s="268"/>
      <c r="E372" s="268"/>
      <c r="F372" s="268"/>
      <c r="G372" s="268"/>
      <c r="H372" s="268"/>
      <c r="I372" s="268"/>
      <c r="J372" s="268"/>
      <c r="K372" s="268"/>
      <c r="L372" s="268"/>
      <c r="M372" s="268"/>
      <c r="N372" s="268"/>
      <c r="O372" s="268"/>
      <c r="P372" s="268"/>
      <c r="Q372" s="268"/>
      <c r="R372" s="268"/>
    </row>
    <row r="373" spans="2:18" x14ac:dyDescent="0.3">
      <c r="B373" s="268"/>
      <c r="C373" s="268"/>
      <c r="D373" s="268"/>
      <c r="E373" s="268"/>
      <c r="F373" s="268"/>
      <c r="G373" s="268"/>
      <c r="H373" s="268"/>
      <c r="I373" s="268"/>
      <c r="J373" s="268"/>
      <c r="K373" s="268"/>
      <c r="L373" s="268"/>
      <c r="M373" s="268"/>
      <c r="N373" s="268"/>
      <c r="O373" s="268"/>
      <c r="P373" s="268"/>
      <c r="Q373" s="268"/>
      <c r="R373" s="268"/>
    </row>
    <row r="374" spans="2:18" x14ac:dyDescent="0.3">
      <c r="B374" s="268"/>
      <c r="C374" s="268"/>
      <c r="D374" s="268"/>
      <c r="E374" s="268"/>
      <c r="F374" s="268"/>
      <c r="G374" s="268"/>
      <c r="H374" s="268"/>
      <c r="I374" s="268"/>
      <c r="J374" s="268"/>
      <c r="K374" s="268"/>
      <c r="L374" s="268"/>
      <c r="M374" s="268"/>
      <c r="N374" s="268"/>
      <c r="O374" s="268"/>
      <c r="P374" s="268"/>
      <c r="Q374" s="268"/>
      <c r="R374" s="268"/>
    </row>
    <row r="375" spans="2:18" x14ac:dyDescent="0.3">
      <c r="B375" s="268"/>
      <c r="C375" s="268"/>
      <c r="D375" s="268"/>
      <c r="E375" s="268"/>
      <c r="F375" s="268"/>
      <c r="G375" s="268"/>
      <c r="H375" s="268"/>
      <c r="I375" s="268"/>
      <c r="J375" s="268"/>
      <c r="K375" s="268"/>
      <c r="L375" s="268"/>
      <c r="M375" s="268"/>
      <c r="N375" s="268"/>
      <c r="O375" s="268"/>
      <c r="P375" s="268"/>
      <c r="Q375" s="268"/>
      <c r="R375" s="268"/>
    </row>
    <row r="376" spans="2:18" x14ac:dyDescent="0.3">
      <c r="B376" s="268"/>
      <c r="C376" s="268"/>
      <c r="D376" s="268"/>
      <c r="E376" s="268"/>
      <c r="F376" s="268"/>
      <c r="G376" s="268"/>
      <c r="H376" s="268"/>
      <c r="I376" s="268"/>
      <c r="J376" s="268"/>
      <c r="K376" s="268"/>
      <c r="L376" s="268"/>
      <c r="M376" s="268"/>
      <c r="N376" s="268"/>
      <c r="O376" s="268"/>
      <c r="P376" s="268"/>
      <c r="Q376" s="268"/>
      <c r="R376" s="268"/>
    </row>
    <row r="377" spans="2:18" x14ac:dyDescent="0.3">
      <c r="B377" s="268"/>
      <c r="C377" s="268"/>
      <c r="D377" s="268"/>
      <c r="E377" s="268"/>
      <c r="F377" s="268"/>
      <c r="G377" s="268"/>
      <c r="H377" s="268"/>
      <c r="I377" s="268"/>
      <c r="J377" s="268"/>
      <c r="K377" s="268"/>
      <c r="L377" s="268"/>
      <c r="M377" s="268"/>
      <c r="N377" s="268"/>
      <c r="O377" s="268"/>
      <c r="P377" s="268"/>
      <c r="Q377" s="268"/>
      <c r="R377" s="268"/>
    </row>
    <row r="378" spans="2:18" x14ac:dyDescent="0.3">
      <c r="B378" s="268"/>
      <c r="C378" s="268"/>
      <c r="D378" s="268"/>
      <c r="E378" s="268"/>
      <c r="F378" s="268"/>
      <c r="G378" s="268"/>
      <c r="H378" s="268"/>
      <c r="I378" s="268"/>
      <c r="J378" s="268"/>
      <c r="K378" s="268"/>
      <c r="L378" s="268"/>
      <c r="M378" s="268"/>
      <c r="N378" s="268"/>
      <c r="O378" s="268"/>
      <c r="P378" s="268"/>
      <c r="Q378" s="268"/>
      <c r="R378" s="268"/>
    </row>
    <row r="379" spans="2:18" x14ac:dyDescent="0.3">
      <c r="B379" s="268"/>
      <c r="C379" s="268"/>
      <c r="D379" s="268"/>
      <c r="E379" s="268"/>
      <c r="F379" s="268"/>
      <c r="G379" s="268"/>
      <c r="H379" s="268"/>
      <c r="I379" s="268"/>
      <c r="J379" s="268"/>
      <c r="K379" s="268"/>
      <c r="L379" s="268"/>
      <c r="M379" s="268"/>
      <c r="N379" s="268"/>
      <c r="O379" s="268"/>
      <c r="P379" s="268"/>
      <c r="Q379" s="268"/>
      <c r="R379" s="268"/>
    </row>
    <row r="380" spans="2:18" x14ac:dyDescent="0.3">
      <c r="B380" s="268"/>
      <c r="C380" s="268"/>
      <c r="D380" s="268"/>
      <c r="E380" s="268"/>
      <c r="F380" s="268"/>
      <c r="G380" s="268"/>
      <c r="H380" s="268"/>
      <c r="I380" s="268"/>
      <c r="J380" s="268"/>
      <c r="K380" s="268"/>
      <c r="L380" s="268"/>
      <c r="M380" s="268"/>
      <c r="N380" s="268"/>
      <c r="O380" s="268"/>
      <c r="P380" s="268"/>
      <c r="Q380" s="268"/>
      <c r="R380" s="268"/>
    </row>
    <row r="381" spans="2:18" x14ac:dyDescent="0.3">
      <c r="B381" s="268"/>
      <c r="C381" s="268"/>
      <c r="D381" s="268"/>
      <c r="E381" s="268"/>
      <c r="F381" s="268"/>
      <c r="G381" s="268"/>
      <c r="H381" s="268"/>
      <c r="I381" s="268"/>
      <c r="J381" s="268"/>
      <c r="K381" s="268"/>
      <c r="L381" s="268"/>
      <c r="M381" s="268"/>
      <c r="N381" s="268"/>
      <c r="O381" s="268"/>
      <c r="P381" s="268"/>
      <c r="Q381" s="268"/>
      <c r="R381" s="268"/>
    </row>
    <row r="382" spans="2:18" x14ac:dyDescent="0.3">
      <c r="B382" s="268"/>
      <c r="C382" s="268"/>
      <c r="D382" s="268"/>
      <c r="E382" s="268"/>
      <c r="F382" s="268"/>
      <c r="G382" s="268"/>
      <c r="H382" s="268"/>
      <c r="I382" s="268"/>
      <c r="J382" s="268"/>
      <c r="K382" s="268"/>
      <c r="L382" s="268"/>
      <c r="M382" s="268"/>
      <c r="N382" s="268"/>
      <c r="O382" s="268"/>
      <c r="P382" s="268"/>
      <c r="Q382" s="268"/>
      <c r="R382" s="268"/>
    </row>
    <row r="383" spans="2:18" x14ac:dyDescent="0.3">
      <c r="B383" s="268"/>
      <c r="C383" s="268"/>
      <c r="D383" s="268"/>
      <c r="E383" s="268"/>
      <c r="F383" s="268"/>
      <c r="G383" s="268"/>
      <c r="H383" s="268"/>
      <c r="I383" s="268"/>
      <c r="J383" s="268"/>
      <c r="K383" s="268"/>
      <c r="L383" s="268"/>
      <c r="M383" s="268"/>
      <c r="N383" s="268"/>
      <c r="O383" s="268"/>
      <c r="P383" s="268"/>
      <c r="Q383" s="268"/>
      <c r="R383" s="268"/>
    </row>
    <row r="384" spans="2:18" x14ac:dyDescent="0.3">
      <c r="B384" s="268"/>
      <c r="C384" s="268"/>
      <c r="D384" s="268"/>
      <c r="E384" s="268"/>
      <c r="F384" s="268"/>
      <c r="G384" s="268"/>
      <c r="H384" s="268"/>
      <c r="I384" s="268"/>
      <c r="J384" s="268"/>
      <c r="K384" s="268"/>
      <c r="L384" s="268"/>
      <c r="M384" s="268"/>
      <c r="N384" s="268"/>
      <c r="O384" s="268"/>
      <c r="P384" s="268"/>
      <c r="Q384" s="268"/>
      <c r="R384" s="268"/>
    </row>
    <row r="385" spans="2:18" x14ac:dyDescent="0.3">
      <c r="B385" s="268"/>
      <c r="C385" s="268"/>
      <c r="D385" s="268"/>
      <c r="E385" s="268"/>
      <c r="F385" s="268"/>
      <c r="G385" s="268"/>
      <c r="H385" s="268"/>
      <c r="I385" s="268"/>
      <c r="J385" s="268"/>
      <c r="K385" s="268"/>
      <c r="L385" s="268"/>
      <c r="M385" s="268"/>
      <c r="N385" s="268"/>
      <c r="O385" s="268"/>
      <c r="P385" s="268"/>
      <c r="Q385" s="268"/>
      <c r="R385" s="268"/>
    </row>
    <row r="386" spans="2:18" x14ac:dyDescent="0.3">
      <c r="B386" s="268"/>
      <c r="C386" s="268"/>
      <c r="D386" s="268"/>
      <c r="E386" s="268"/>
      <c r="F386" s="268"/>
      <c r="G386" s="268"/>
      <c r="H386" s="268"/>
      <c r="I386" s="268"/>
      <c r="J386" s="268"/>
      <c r="K386" s="268"/>
      <c r="L386" s="268"/>
      <c r="M386" s="268"/>
      <c r="N386" s="268"/>
      <c r="O386" s="268"/>
      <c r="P386" s="268"/>
      <c r="Q386" s="268"/>
      <c r="R386" s="268"/>
    </row>
    <row r="387" spans="2:18" x14ac:dyDescent="0.3">
      <c r="B387" s="268"/>
      <c r="C387" s="268"/>
      <c r="D387" s="268"/>
      <c r="E387" s="268"/>
      <c r="F387" s="268"/>
      <c r="G387" s="268"/>
      <c r="H387" s="268"/>
      <c r="I387" s="268"/>
      <c r="J387" s="268"/>
      <c r="K387" s="268"/>
      <c r="L387" s="268"/>
      <c r="M387" s="268"/>
      <c r="N387" s="268"/>
      <c r="O387" s="268"/>
      <c r="P387" s="268"/>
      <c r="Q387" s="268"/>
      <c r="R387" s="268"/>
    </row>
    <row r="388" spans="2:18" x14ac:dyDescent="0.3">
      <c r="B388" s="268"/>
      <c r="C388" s="268"/>
      <c r="D388" s="268"/>
      <c r="E388" s="268"/>
      <c r="F388" s="268"/>
      <c r="G388" s="268"/>
      <c r="H388" s="268"/>
      <c r="I388" s="268"/>
      <c r="J388" s="268"/>
      <c r="K388" s="268"/>
      <c r="L388" s="268"/>
      <c r="M388" s="268"/>
      <c r="N388" s="268"/>
      <c r="O388" s="268"/>
      <c r="P388" s="268"/>
      <c r="Q388" s="268"/>
      <c r="R388" s="268"/>
    </row>
    <row r="389" spans="2:18" x14ac:dyDescent="0.3">
      <c r="B389" s="268"/>
      <c r="C389" s="268"/>
      <c r="D389" s="268"/>
      <c r="E389" s="268"/>
      <c r="F389" s="268"/>
      <c r="G389" s="268"/>
      <c r="H389" s="268"/>
      <c r="I389" s="268"/>
      <c r="J389" s="268"/>
      <c r="K389" s="268"/>
      <c r="L389" s="268"/>
      <c r="M389" s="268"/>
      <c r="N389" s="268"/>
      <c r="O389" s="268"/>
      <c r="P389" s="268"/>
      <c r="Q389" s="268"/>
      <c r="R389" s="268"/>
    </row>
    <row r="390" spans="2:18" x14ac:dyDescent="0.3">
      <c r="B390" s="268"/>
      <c r="C390" s="268"/>
      <c r="D390" s="268"/>
      <c r="E390" s="268"/>
      <c r="F390" s="268"/>
      <c r="G390" s="268"/>
      <c r="H390" s="268"/>
      <c r="I390" s="268"/>
      <c r="J390" s="268"/>
      <c r="K390" s="268"/>
      <c r="L390" s="268"/>
      <c r="M390" s="268"/>
      <c r="N390" s="268"/>
      <c r="O390" s="268"/>
      <c r="P390" s="268"/>
      <c r="Q390" s="268"/>
      <c r="R390" s="268"/>
    </row>
    <row r="391" spans="2:18" x14ac:dyDescent="0.3">
      <c r="B391" s="268"/>
      <c r="C391" s="268"/>
      <c r="D391" s="268"/>
      <c r="E391" s="268"/>
      <c r="F391" s="268"/>
      <c r="G391" s="268"/>
      <c r="H391" s="268"/>
      <c r="I391" s="268"/>
      <c r="J391" s="268"/>
      <c r="K391" s="268"/>
      <c r="L391" s="268"/>
      <c r="M391" s="268"/>
      <c r="N391" s="268"/>
      <c r="O391" s="268"/>
      <c r="P391" s="268"/>
      <c r="Q391" s="268"/>
      <c r="R391" s="268"/>
    </row>
    <row r="392" spans="2:18" x14ac:dyDescent="0.3">
      <c r="B392" s="268"/>
      <c r="C392" s="268"/>
      <c r="D392" s="268"/>
      <c r="E392" s="268"/>
      <c r="F392" s="268"/>
      <c r="G392" s="268"/>
      <c r="H392" s="268"/>
      <c r="I392" s="268"/>
      <c r="J392" s="268"/>
      <c r="K392" s="268"/>
      <c r="L392" s="268"/>
      <c r="M392" s="268"/>
      <c r="N392" s="268"/>
      <c r="O392" s="268"/>
      <c r="P392" s="268"/>
      <c r="Q392" s="268"/>
      <c r="R392" s="268"/>
    </row>
    <row r="393" spans="2:18" x14ac:dyDescent="0.3">
      <c r="B393" s="268"/>
      <c r="C393" s="268"/>
      <c r="D393" s="268"/>
      <c r="E393" s="268"/>
      <c r="F393" s="268"/>
      <c r="G393" s="268"/>
      <c r="H393" s="268"/>
      <c r="I393" s="268"/>
      <c r="J393" s="268"/>
      <c r="K393" s="268"/>
      <c r="L393" s="268"/>
      <c r="M393" s="268"/>
      <c r="N393" s="268"/>
      <c r="O393" s="268"/>
      <c r="P393" s="268"/>
      <c r="Q393" s="268"/>
      <c r="R393" s="268"/>
    </row>
    <row r="394" spans="2:18" x14ac:dyDescent="0.3">
      <c r="B394" s="268"/>
      <c r="C394" s="268"/>
      <c r="D394" s="268"/>
      <c r="E394" s="268"/>
      <c r="F394" s="268"/>
      <c r="G394" s="268"/>
      <c r="H394" s="268"/>
      <c r="I394" s="268"/>
      <c r="J394" s="268"/>
      <c r="K394" s="268"/>
      <c r="L394" s="268"/>
      <c r="M394" s="268"/>
      <c r="N394" s="268"/>
      <c r="O394" s="268"/>
      <c r="P394" s="268"/>
      <c r="Q394" s="268"/>
      <c r="R394" s="268"/>
    </row>
    <row r="395" spans="2:18" x14ac:dyDescent="0.3">
      <c r="B395" s="268"/>
      <c r="C395" s="268"/>
      <c r="D395" s="268"/>
      <c r="E395" s="268"/>
      <c r="F395" s="268"/>
      <c r="G395" s="268"/>
      <c r="H395" s="268"/>
      <c r="I395" s="268"/>
      <c r="J395" s="268"/>
      <c r="K395" s="268"/>
      <c r="L395" s="268"/>
      <c r="M395" s="268"/>
      <c r="N395" s="268"/>
      <c r="O395" s="268"/>
      <c r="P395" s="268"/>
      <c r="Q395" s="268"/>
      <c r="R395" s="268"/>
    </row>
    <row r="396" spans="2:18" x14ac:dyDescent="0.3">
      <c r="B396" s="268"/>
      <c r="C396" s="268"/>
      <c r="D396" s="268"/>
      <c r="E396" s="268"/>
      <c r="F396" s="268"/>
      <c r="G396" s="268"/>
      <c r="H396" s="268"/>
      <c r="I396" s="268"/>
      <c r="J396" s="268"/>
      <c r="K396" s="268"/>
      <c r="L396" s="268"/>
      <c r="M396" s="268"/>
      <c r="N396" s="268"/>
      <c r="O396" s="268"/>
      <c r="P396" s="268"/>
      <c r="Q396" s="268"/>
      <c r="R396" s="268"/>
    </row>
    <row r="397" spans="2:18" x14ac:dyDescent="0.3">
      <c r="B397" s="268"/>
      <c r="C397" s="268"/>
      <c r="D397" s="268"/>
      <c r="E397" s="268"/>
      <c r="F397" s="268"/>
      <c r="G397" s="268"/>
      <c r="H397" s="268"/>
      <c r="I397" s="268"/>
      <c r="J397" s="268"/>
      <c r="K397" s="268"/>
      <c r="L397" s="268"/>
      <c r="M397" s="268"/>
      <c r="N397" s="268"/>
      <c r="O397" s="268"/>
      <c r="P397" s="268"/>
      <c r="Q397" s="268"/>
      <c r="R397" s="268"/>
    </row>
    <row r="398" spans="2:18" x14ac:dyDescent="0.3">
      <c r="B398" s="268"/>
      <c r="C398" s="268"/>
      <c r="D398" s="268"/>
      <c r="E398" s="268"/>
      <c r="F398" s="268"/>
      <c r="G398" s="268"/>
      <c r="H398" s="268"/>
      <c r="I398" s="268"/>
      <c r="J398" s="268"/>
      <c r="K398" s="268"/>
      <c r="L398" s="268"/>
      <c r="M398" s="268"/>
      <c r="N398" s="268"/>
      <c r="O398" s="268"/>
      <c r="P398" s="268"/>
      <c r="Q398" s="268"/>
      <c r="R398" s="268"/>
    </row>
    <row r="399" spans="2:18" x14ac:dyDescent="0.3">
      <c r="B399" s="268"/>
      <c r="C399" s="268"/>
      <c r="D399" s="268"/>
      <c r="E399" s="268"/>
      <c r="F399" s="268"/>
      <c r="G399" s="268"/>
      <c r="H399" s="268"/>
      <c r="I399" s="268"/>
      <c r="J399" s="268"/>
      <c r="K399" s="268"/>
      <c r="L399" s="268"/>
      <c r="M399" s="268"/>
      <c r="N399" s="268"/>
      <c r="O399" s="268"/>
      <c r="P399" s="268"/>
      <c r="Q399" s="268"/>
      <c r="R399" s="268"/>
    </row>
    <row r="400" spans="2:18" x14ac:dyDescent="0.3">
      <c r="B400" s="268"/>
      <c r="C400" s="268"/>
      <c r="D400" s="268"/>
      <c r="E400" s="268"/>
      <c r="F400" s="268"/>
      <c r="G400" s="268"/>
      <c r="H400" s="268"/>
      <c r="I400" s="268"/>
      <c r="J400" s="268"/>
      <c r="K400" s="268"/>
      <c r="L400" s="268"/>
      <c r="M400" s="268"/>
      <c r="N400" s="268"/>
      <c r="O400" s="268"/>
      <c r="P400" s="268"/>
      <c r="Q400" s="268"/>
      <c r="R400" s="268"/>
    </row>
    <row r="401" spans="2:18" x14ac:dyDescent="0.3">
      <c r="B401" s="268"/>
      <c r="C401" s="268"/>
      <c r="D401" s="268"/>
      <c r="E401" s="268"/>
      <c r="F401" s="268"/>
      <c r="G401" s="268"/>
      <c r="H401" s="268"/>
      <c r="I401" s="268"/>
      <c r="J401" s="268"/>
      <c r="K401" s="268"/>
      <c r="L401" s="268"/>
      <c r="M401" s="268"/>
      <c r="N401" s="268"/>
      <c r="O401" s="268"/>
      <c r="P401" s="268"/>
      <c r="Q401" s="268"/>
      <c r="R401" s="268"/>
    </row>
    <row r="402" spans="2:18" x14ac:dyDescent="0.3">
      <c r="B402" s="268"/>
      <c r="C402" s="268"/>
      <c r="D402" s="268"/>
      <c r="E402" s="268"/>
      <c r="F402" s="268"/>
      <c r="G402" s="268"/>
      <c r="H402" s="268"/>
      <c r="I402" s="268"/>
      <c r="J402" s="268"/>
      <c r="K402" s="268"/>
      <c r="L402" s="268"/>
      <c r="M402" s="268"/>
      <c r="N402" s="268"/>
      <c r="O402" s="268"/>
      <c r="P402" s="268"/>
      <c r="Q402" s="268"/>
      <c r="R402" s="268"/>
    </row>
    <row r="403" spans="2:18" x14ac:dyDescent="0.3">
      <c r="B403" s="268"/>
      <c r="C403" s="268"/>
      <c r="D403" s="268"/>
      <c r="E403" s="268"/>
      <c r="F403" s="268"/>
      <c r="G403" s="268"/>
      <c r="H403" s="268"/>
      <c r="I403" s="268"/>
      <c r="J403" s="268"/>
      <c r="K403" s="268"/>
      <c r="L403" s="268"/>
      <c r="M403" s="268"/>
      <c r="N403" s="268"/>
      <c r="O403" s="268"/>
      <c r="P403" s="268"/>
      <c r="Q403" s="268"/>
      <c r="R403" s="268"/>
    </row>
    <row r="404" spans="2:18" x14ac:dyDescent="0.3">
      <c r="B404" s="268"/>
      <c r="C404" s="268"/>
      <c r="D404" s="268"/>
      <c r="E404" s="268"/>
      <c r="F404" s="268"/>
      <c r="G404" s="268"/>
      <c r="H404" s="268"/>
      <c r="I404" s="268"/>
      <c r="J404" s="268"/>
      <c r="K404" s="268"/>
      <c r="L404" s="268"/>
      <c r="M404" s="268"/>
      <c r="N404" s="268"/>
      <c r="O404" s="268"/>
      <c r="P404" s="268"/>
      <c r="Q404" s="268"/>
      <c r="R404" s="268"/>
    </row>
    <row r="405" spans="2:18" x14ac:dyDescent="0.3">
      <c r="B405" s="268"/>
      <c r="C405" s="268"/>
      <c r="D405" s="268"/>
      <c r="E405" s="268"/>
      <c r="F405" s="268"/>
      <c r="G405" s="268"/>
      <c r="H405" s="268"/>
      <c r="I405" s="268"/>
      <c r="J405" s="268"/>
      <c r="K405" s="268"/>
      <c r="L405" s="268"/>
      <c r="M405" s="268"/>
      <c r="N405" s="268"/>
      <c r="O405" s="268"/>
      <c r="P405" s="268"/>
      <c r="Q405" s="268"/>
      <c r="R405" s="268"/>
    </row>
    <row r="406" spans="2:18" x14ac:dyDescent="0.3">
      <c r="B406" s="268"/>
      <c r="C406" s="268"/>
      <c r="D406" s="268"/>
      <c r="E406" s="268"/>
      <c r="F406" s="268"/>
      <c r="G406" s="268"/>
      <c r="H406" s="268"/>
      <c r="I406" s="268"/>
      <c r="J406" s="268"/>
      <c r="K406" s="268"/>
      <c r="L406" s="268"/>
      <c r="M406" s="268"/>
      <c r="N406" s="268"/>
      <c r="O406" s="268"/>
      <c r="P406" s="268"/>
      <c r="Q406" s="268"/>
      <c r="R406" s="268"/>
    </row>
    <row r="407" spans="2:18" x14ac:dyDescent="0.3">
      <c r="B407" s="268"/>
      <c r="C407" s="268"/>
      <c r="D407" s="268"/>
      <c r="E407" s="268"/>
      <c r="F407" s="268"/>
      <c r="G407" s="268"/>
      <c r="H407" s="268"/>
      <c r="I407" s="268"/>
      <c r="J407" s="268"/>
      <c r="K407" s="268"/>
      <c r="L407" s="268"/>
      <c r="M407" s="268"/>
      <c r="N407" s="268"/>
      <c r="O407" s="268"/>
      <c r="P407" s="268"/>
      <c r="Q407" s="268"/>
      <c r="R407" s="268"/>
    </row>
    <row r="408" spans="2:18" x14ac:dyDescent="0.3">
      <c r="B408" s="268"/>
      <c r="C408" s="268"/>
      <c r="D408" s="268"/>
      <c r="E408" s="268"/>
      <c r="F408" s="268"/>
      <c r="G408" s="268"/>
      <c r="H408" s="268"/>
      <c r="I408" s="268"/>
      <c r="J408" s="268"/>
      <c r="K408" s="268"/>
      <c r="L408" s="268"/>
      <c r="M408" s="268"/>
      <c r="N408" s="268"/>
      <c r="O408" s="268"/>
      <c r="P408" s="268"/>
      <c r="Q408" s="268"/>
      <c r="R408" s="268"/>
    </row>
    <row r="409" spans="2:18" x14ac:dyDescent="0.3">
      <c r="B409" s="268"/>
      <c r="C409" s="268"/>
      <c r="D409" s="268"/>
      <c r="E409" s="268"/>
      <c r="F409" s="268"/>
      <c r="G409" s="268"/>
      <c r="H409" s="268"/>
      <c r="I409" s="268"/>
      <c r="J409" s="268"/>
      <c r="K409" s="268"/>
      <c r="L409" s="268"/>
      <c r="M409" s="268"/>
      <c r="N409" s="268"/>
      <c r="O409" s="268"/>
      <c r="P409" s="268"/>
      <c r="Q409" s="268"/>
      <c r="R409" s="268"/>
    </row>
    <row r="410" spans="2:18" x14ac:dyDescent="0.3">
      <c r="B410" s="268"/>
      <c r="C410" s="268"/>
      <c r="D410" s="268"/>
      <c r="E410" s="268"/>
      <c r="F410" s="268"/>
      <c r="G410" s="268"/>
      <c r="H410" s="268"/>
      <c r="I410" s="268"/>
      <c r="J410" s="268"/>
      <c r="K410" s="268"/>
      <c r="L410" s="268"/>
      <c r="M410" s="268"/>
      <c r="N410" s="268"/>
      <c r="O410" s="268"/>
      <c r="P410" s="268"/>
      <c r="Q410" s="268"/>
      <c r="R410" s="268"/>
    </row>
    <row r="411" spans="2:18" x14ac:dyDescent="0.3">
      <c r="B411" s="268"/>
      <c r="C411" s="268"/>
      <c r="D411" s="268"/>
      <c r="E411" s="268"/>
      <c r="F411" s="268"/>
      <c r="G411" s="268"/>
      <c r="H411" s="268"/>
      <c r="I411" s="268"/>
      <c r="J411" s="268"/>
      <c r="K411" s="268"/>
      <c r="L411" s="268"/>
      <c r="M411" s="268"/>
      <c r="N411" s="268"/>
      <c r="O411" s="268"/>
      <c r="P411" s="268"/>
      <c r="Q411" s="268"/>
      <c r="R411" s="268"/>
    </row>
    <row r="412" spans="2:18" x14ac:dyDescent="0.3">
      <c r="B412" s="268"/>
      <c r="C412" s="268"/>
      <c r="D412" s="268"/>
      <c r="E412" s="268"/>
      <c r="F412" s="268"/>
      <c r="G412" s="268"/>
      <c r="H412" s="268"/>
      <c r="I412" s="268"/>
      <c r="J412" s="268"/>
      <c r="K412" s="268"/>
      <c r="L412" s="268"/>
      <c r="M412" s="268"/>
      <c r="N412" s="268"/>
      <c r="O412" s="268"/>
      <c r="P412" s="268"/>
      <c r="Q412" s="268"/>
      <c r="R412" s="268"/>
    </row>
    <row r="413" spans="2:18" x14ac:dyDescent="0.3">
      <c r="B413" s="268"/>
      <c r="C413" s="268"/>
      <c r="D413" s="268"/>
      <c r="E413" s="268"/>
      <c r="F413" s="268"/>
      <c r="G413" s="268"/>
      <c r="H413" s="268"/>
      <c r="I413" s="268"/>
      <c r="J413" s="268"/>
      <c r="K413" s="268"/>
      <c r="L413" s="268"/>
      <c r="M413" s="268"/>
      <c r="N413" s="268"/>
      <c r="O413" s="268"/>
      <c r="P413" s="268"/>
      <c r="Q413" s="268"/>
      <c r="R413" s="268"/>
    </row>
    <row r="414" spans="2:18" x14ac:dyDescent="0.3">
      <c r="B414" s="268"/>
      <c r="C414" s="268"/>
      <c r="D414" s="268"/>
      <c r="E414" s="268"/>
      <c r="F414" s="268"/>
      <c r="G414" s="268"/>
      <c r="H414" s="268"/>
      <c r="I414" s="268"/>
      <c r="J414" s="268"/>
      <c r="K414" s="268"/>
      <c r="L414" s="268"/>
      <c r="M414" s="268"/>
      <c r="N414" s="268"/>
      <c r="O414" s="268"/>
      <c r="P414" s="268"/>
      <c r="Q414" s="268"/>
      <c r="R414" s="268"/>
    </row>
    <row r="415" spans="2:18" x14ac:dyDescent="0.3">
      <c r="B415" s="268"/>
      <c r="C415" s="268"/>
      <c r="D415" s="268"/>
      <c r="E415" s="268"/>
      <c r="F415" s="268"/>
      <c r="G415" s="268"/>
      <c r="H415" s="268"/>
      <c r="I415" s="268"/>
      <c r="J415" s="268"/>
      <c r="K415" s="268"/>
      <c r="L415" s="268"/>
      <c r="M415" s="268"/>
      <c r="N415" s="268"/>
      <c r="O415" s="268"/>
      <c r="P415" s="268"/>
      <c r="Q415" s="268"/>
      <c r="R415" s="268"/>
    </row>
    <row r="416" spans="2:18" x14ac:dyDescent="0.3">
      <c r="B416" s="268"/>
      <c r="C416" s="268"/>
      <c r="D416" s="268"/>
      <c r="E416" s="268"/>
      <c r="F416" s="268"/>
      <c r="G416" s="268"/>
      <c r="H416" s="268"/>
      <c r="I416" s="268"/>
      <c r="J416" s="268"/>
      <c r="K416" s="268"/>
      <c r="L416" s="268"/>
      <c r="M416" s="268"/>
      <c r="N416" s="268"/>
      <c r="O416" s="268"/>
      <c r="P416" s="268"/>
      <c r="Q416" s="268"/>
      <c r="R416" s="268"/>
    </row>
    <row r="417" spans="2:18" x14ac:dyDescent="0.3">
      <c r="B417" s="268"/>
      <c r="C417" s="268"/>
      <c r="D417" s="268"/>
      <c r="E417" s="268"/>
      <c r="F417" s="268"/>
      <c r="G417" s="268"/>
      <c r="H417" s="268"/>
      <c r="I417" s="268"/>
      <c r="J417" s="268"/>
      <c r="K417" s="268"/>
      <c r="L417" s="268"/>
      <c r="M417" s="268"/>
      <c r="N417" s="268"/>
      <c r="O417" s="268"/>
      <c r="P417" s="268"/>
      <c r="Q417" s="268"/>
      <c r="R417" s="268"/>
    </row>
    <row r="418" spans="2:18" x14ac:dyDescent="0.3">
      <c r="B418" s="268"/>
      <c r="C418" s="268"/>
      <c r="D418" s="268"/>
      <c r="E418" s="268"/>
      <c r="F418" s="268"/>
      <c r="G418" s="268"/>
      <c r="H418" s="268"/>
      <c r="I418" s="268"/>
      <c r="J418" s="268"/>
      <c r="K418" s="268"/>
      <c r="L418" s="268"/>
      <c r="M418" s="268"/>
      <c r="N418" s="268"/>
      <c r="O418" s="268"/>
      <c r="P418" s="268"/>
      <c r="Q418" s="268"/>
      <c r="R418" s="268"/>
    </row>
    <row r="419" spans="2:18" x14ac:dyDescent="0.3">
      <c r="B419" s="268"/>
      <c r="C419" s="268"/>
      <c r="D419" s="268"/>
      <c r="E419" s="268"/>
      <c r="F419" s="268"/>
      <c r="G419" s="268"/>
      <c r="H419" s="268"/>
      <c r="I419" s="268"/>
      <c r="J419" s="268"/>
      <c r="K419" s="268"/>
      <c r="L419" s="268"/>
      <c r="M419" s="268"/>
      <c r="N419" s="268"/>
      <c r="O419" s="268"/>
      <c r="P419" s="268"/>
      <c r="Q419" s="268"/>
      <c r="R419" s="268"/>
    </row>
    <row r="420" spans="2:18" x14ac:dyDescent="0.3">
      <c r="B420" s="268"/>
      <c r="C420" s="268"/>
      <c r="D420" s="268"/>
      <c r="E420" s="268"/>
      <c r="F420" s="268"/>
      <c r="G420" s="268"/>
      <c r="H420" s="268"/>
      <c r="I420" s="268"/>
      <c r="J420" s="268"/>
      <c r="K420" s="268"/>
      <c r="L420" s="268"/>
      <c r="M420" s="268"/>
      <c r="N420" s="268"/>
      <c r="O420" s="268"/>
      <c r="P420" s="268"/>
      <c r="Q420" s="268"/>
      <c r="R420" s="268"/>
    </row>
    <row r="421" spans="2:18" x14ac:dyDescent="0.3">
      <c r="B421" s="268"/>
      <c r="C421" s="268"/>
      <c r="D421" s="268"/>
      <c r="E421" s="268"/>
      <c r="F421" s="268"/>
      <c r="G421" s="268"/>
      <c r="H421" s="268"/>
      <c r="I421" s="268"/>
      <c r="J421" s="268"/>
      <c r="K421" s="268"/>
      <c r="L421" s="268"/>
      <c r="M421" s="268"/>
      <c r="N421" s="268"/>
      <c r="O421" s="268"/>
      <c r="P421" s="268"/>
      <c r="Q421" s="268"/>
      <c r="R421" s="268"/>
    </row>
    <row r="422" spans="2:18" x14ac:dyDescent="0.3">
      <c r="B422" s="268"/>
      <c r="C422" s="268"/>
      <c r="D422" s="268"/>
      <c r="E422" s="268"/>
      <c r="F422" s="268"/>
      <c r="G422" s="268"/>
      <c r="H422" s="268"/>
      <c r="I422" s="268"/>
      <c r="J422" s="268"/>
      <c r="K422" s="268"/>
      <c r="L422" s="268"/>
      <c r="M422" s="268"/>
      <c r="N422" s="268"/>
      <c r="O422" s="268"/>
      <c r="P422" s="268"/>
      <c r="Q422" s="268"/>
      <c r="R422" s="268"/>
    </row>
    <row r="423" spans="2:18" x14ac:dyDescent="0.3">
      <c r="B423" s="268"/>
      <c r="C423" s="268"/>
      <c r="D423" s="268"/>
      <c r="E423" s="268"/>
      <c r="F423" s="268"/>
      <c r="G423" s="268"/>
      <c r="H423" s="268"/>
      <c r="I423" s="268"/>
      <c r="J423" s="268"/>
      <c r="K423" s="268"/>
      <c r="L423" s="268"/>
      <c r="M423" s="268"/>
      <c r="N423" s="268"/>
      <c r="O423" s="268"/>
      <c r="P423" s="268"/>
      <c r="Q423" s="268"/>
      <c r="R423" s="268"/>
    </row>
    <row r="424" spans="2:18" x14ac:dyDescent="0.3">
      <c r="B424" s="268"/>
      <c r="C424" s="268"/>
      <c r="D424" s="268"/>
      <c r="E424" s="268"/>
      <c r="F424" s="268"/>
      <c r="G424" s="268"/>
      <c r="H424" s="268"/>
      <c r="I424" s="268"/>
      <c r="J424" s="268"/>
      <c r="K424" s="268"/>
      <c r="L424" s="268"/>
      <c r="M424" s="268"/>
      <c r="N424" s="268"/>
      <c r="O424" s="268"/>
      <c r="P424" s="268"/>
      <c r="Q424" s="268"/>
      <c r="R424" s="268"/>
    </row>
    <row r="425" spans="2:18" x14ac:dyDescent="0.3">
      <c r="B425" s="268"/>
      <c r="C425" s="268"/>
      <c r="D425" s="268"/>
      <c r="E425" s="268"/>
      <c r="F425" s="268"/>
      <c r="G425" s="268"/>
      <c r="H425" s="268"/>
      <c r="I425" s="268"/>
      <c r="J425" s="268"/>
      <c r="K425" s="268"/>
      <c r="L425" s="268"/>
      <c r="M425" s="268"/>
      <c r="N425" s="268"/>
      <c r="O425" s="268"/>
      <c r="P425" s="268"/>
      <c r="Q425" s="268"/>
      <c r="R425" s="268"/>
    </row>
    <row r="426" spans="2:18" x14ac:dyDescent="0.3">
      <c r="B426" s="268"/>
      <c r="C426" s="268"/>
      <c r="D426" s="268"/>
      <c r="E426" s="268"/>
      <c r="F426" s="268"/>
      <c r="G426" s="268"/>
      <c r="H426" s="268"/>
      <c r="I426" s="268"/>
      <c r="J426" s="268"/>
      <c r="K426" s="268"/>
      <c r="L426" s="268"/>
      <c r="M426" s="268"/>
      <c r="N426" s="268"/>
      <c r="O426" s="268"/>
      <c r="P426" s="268"/>
      <c r="Q426" s="268"/>
      <c r="R426" s="268"/>
    </row>
    <row r="427" spans="2:18" x14ac:dyDescent="0.3">
      <c r="B427" s="268"/>
      <c r="C427" s="268"/>
      <c r="D427" s="268"/>
      <c r="E427" s="268"/>
      <c r="F427" s="268"/>
      <c r="G427" s="268"/>
      <c r="H427" s="268"/>
      <c r="I427" s="268"/>
      <c r="J427" s="268"/>
      <c r="K427" s="268"/>
      <c r="L427" s="268"/>
      <c r="M427" s="268"/>
      <c r="N427" s="268"/>
      <c r="O427" s="268"/>
      <c r="P427" s="268"/>
      <c r="Q427" s="268"/>
      <c r="R427" s="268"/>
    </row>
    <row r="428" spans="2:18" x14ac:dyDescent="0.3">
      <c r="B428" s="268"/>
      <c r="C428" s="268"/>
      <c r="D428" s="268"/>
      <c r="E428" s="268"/>
      <c r="F428" s="268"/>
      <c r="G428" s="268"/>
      <c r="H428" s="268"/>
      <c r="I428" s="268"/>
      <c r="J428" s="268"/>
      <c r="K428" s="268"/>
      <c r="L428" s="268"/>
      <c r="M428" s="268"/>
      <c r="N428" s="268"/>
      <c r="O428" s="268"/>
      <c r="P428" s="268"/>
      <c r="Q428" s="268"/>
      <c r="R428" s="268"/>
    </row>
    <row r="429" spans="2:18" x14ac:dyDescent="0.3">
      <c r="B429" s="268"/>
      <c r="C429" s="268"/>
      <c r="D429" s="268"/>
      <c r="E429" s="268"/>
      <c r="F429" s="268"/>
      <c r="G429" s="268"/>
      <c r="H429" s="268"/>
      <c r="I429" s="268"/>
      <c r="J429" s="268"/>
      <c r="K429" s="268"/>
      <c r="L429" s="268"/>
      <c r="M429" s="268"/>
      <c r="N429" s="268"/>
      <c r="O429" s="268"/>
      <c r="P429" s="268"/>
      <c r="Q429" s="268"/>
      <c r="R429" s="268"/>
    </row>
    <row r="430" spans="2:18" x14ac:dyDescent="0.3">
      <c r="B430" s="268"/>
      <c r="C430" s="268"/>
      <c r="D430" s="268"/>
      <c r="E430" s="268"/>
      <c r="F430" s="268"/>
      <c r="G430" s="268"/>
      <c r="H430" s="268"/>
      <c r="I430" s="268"/>
      <c r="J430" s="268"/>
      <c r="K430" s="268"/>
      <c r="L430" s="268"/>
      <c r="M430" s="268"/>
      <c r="N430" s="268"/>
      <c r="O430" s="268"/>
      <c r="P430" s="268"/>
      <c r="Q430" s="268"/>
      <c r="R430" s="268"/>
    </row>
    <row r="431" spans="2:18" x14ac:dyDescent="0.3">
      <c r="B431" s="268"/>
      <c r="C431" s="268"/>
      <c r="D431" s="268"/>
      <c r="E431" s="268"/>
      <c r="F431" s="268"/>
      <c r="G431" s="268"/>
      <c r="H431" s="268"/>
      <c r="I431" s="268"/>
      <c r="J431" s="268"/>
      <c r="K431" s="268"/>
      <c r="L431" s="268"/>
      <c r="M431" s="268"/>
      <c r="N431" s="268"/>
      <c r="O431" s="268"/>
      <c r="P431" s="268"/>
      <c r="Q431" s="268"/>
      <c r="R431" s="268"/>
    </row>
    <row r="432" spans="2:18" x14ac:dyDescent="0.3">
      <c r="B432" s="268"/>
      <c r="C432" s="268"/>
      <c r="D432" s="268"/>
      <c r="E432" s="268"/>
      <c r="F432" s="268"/>
      <c r="G432" s="268"/>
      <c r="H432" s="268"/>
      <c r="I432" s="268"/>
      <c r="J432" s="268"/>
      <c r="K432" s="268"/>
      <c r="L432" s="268"/>
      <c r="M432" s="268"/>
      <c r="N432" s="268"/>
      <c r="O432" s="268"/>
      <c r="P432" s="268"/>
      <c r="Q432" s="268"/>
      <c r="R432" s="268"/>
    </row>
    <row r="433" spans="2:18" x14ac:dyDescent="0.3">
      <c r="B433" s="268"/>
      <c r="C433" s="268"/>
      <c r="D433" s="268"/>
      <c r="E433" s="268"/>
      <c r="F433" s="268"/>
      <c r="G433" s="268"/>
      <c r="H433" s="268"/>
      <c r="I433" s="268"/>
      <c r="J433" s="268"/>
      <c r="K433" s="268"/>
      <c r="L433" s="268"/>
      <c r="M433" s="268"/>
      <c r="N433" s="268"/>
      <c r="O433" s="268"/>
      <c r="P433" s="268"/>
      <c r="Q433" s="268"/>
      <c r="R433" s="268"/>
    </row>
    <row r="434" spans="2:18" x14ac:dyDescent="0.3">
      <c r="B434" s="268"/>
      <c r="C434" s="268"/>
      <c r="D434" s="268"/>
      <c r="E434" s="268"/>
      <c r="F434" s="268"/>
      <c r="G434" s="268"/>
      <c r="H434" s="268"/>
      <c r="I434" s="268"/>
      <c r="J434" s="268"/>
      <c r="K434" s="268"/>
      <c r="L434" s="268"/>
      <c r="M434" s="268"/>
      <c r="N434" s="268"/>
      <c r="O434" s="268"/>
      <c r="P434" s="268"/>
      <c r="Q434" s="268"/>
      <c r="R434" s="268"/>
    </row>
    <row r="435" spans="2:18" x14ac:dyDescent="0.3">
      <c r="B435" s="268"/>
      <c r="C435" s="268"/>
      <c r="D435" s="268"/>
      <c r="E435" s="268"/>
      <c r="F435" s="268"/>
      <c r="G435" s="268"/>
      <c r="H435" s="268"/>
      <c r="I435" s="268"/>
      <c r="J435" s="268"/>
      <c r="K435" s="268"/>
      <c r="L435" s="268"/>
      <c r="M435" s="268"/>
      <c r="N435" s="268"/>
      <c r="O435" s="268"/>
      <c r="P435" s="268"/>
      <c r="Q435" s="268"/>
      <c r="R435" s="268"/>
    </row>
    <row r="436" spans="2:18" x14ac:dyDescent="0.3">
      <c r="B436" s="268"/>
      <c r="C436" s="268"/>
      <c r="D436" s="268"/>
      <c r="E436" s="268"/>
      <c r="F436" s="268"/>
      <c r="G436" s="268"/>
      <c r="H436" s="268"/>
      <c r="I436" s="268"/>
      <c r="J436" s="268"/>
      <c r="K436" s="268"/>
      <c r="L436" s="268"/>
      <c r="M436" s="268"/>
      <c r="N436" s="268"/>
      <c r="O436" s="268"/>
      <c r="P436" s="268"/>
      <c r="Q436" s="268"/>
      <c r="R436" s="268"/>
    </row>
    <row r="437" spans="2:18" x14ac:dyDescent="0.3">
      <c r="B437" s="268"/>
      <c r="C437" s="268"/>
      <c r="D437" s="268"/>
      <c r="E437" s="268"/>
      <c r="F437" s="268"/>
      <c r="G437" s="268"/>
      <c r="H437" s="268"/>
      <c r="I437" s="268"/>
      <c r="J437" s="268"/>
      <c r="K437" s="268"/>
      <c r="L437" s="268"/>
      <c r="M437" s="268"/>
      <c r="N437" s="268"/>
      <c r="O437" s="268"/>
      <c r="P437" s="268"/>
      <c r="Q437" s="268"/>
      <c r="R437" s="268"/>
    </row>
    <row r="438" spans="2:18" x14ac:dyDescent="0.3">
      <c r="B438" s="268"/>
      <c r="C438" s="268"/>
      <c r="D438" s="268"/>
      <c r="E438" s="268"/>
      <c r="F438" s="268"/>
      <c r="G438" s="268"/>
      <c r="H438" s="268"/>
      <c r="I438" s="268"/>
      <c r="J438" s="268"/>
      <c r="K438" s="268"/>
      <c r="L438" s="268"/>
      <c r="M438" s="268"/>
      <c r="N438" s="268"/>
      <c r="O438" s="268"/>
      <c r="P438" s="268"/>
      <c r="Q438" s="268"/>
      <c r="R438" s="268"/>
    </row>
    <row r="439" spans="2:18" x14ac:dyDescent="0.3">
      <c r="B439" s="268"/>
      <c r="C439" s="268"/>
      <c r="D439" s="268"/>
      <c r="E439" s="268"/>
      <c r="F439" s="268"/>
      <c r="G439" s="268"/>
      <c r="H439" s="268"/>
      <c r="I439" s="268"/>
      <c r="J439" s="268"/>
      <c r="K439" s="268"/>
      <c r="L439" s="268"/>
      <c r="M439" s="268"/>
      <c r="N439" s="268"/>
      <c r="O439" s="268"/>
      <c r="P439" s="268"/>
      <c r="Q439" s="268"/>
      <c r="R439" s="268"/>
    </row>
    <row r="440" spans="2:18" x14ac:dyDescent="0.3">
      <c r="B440" s="268"/>
      <c r="C440" s="268"/>
      <c r="D440" s="268"/>
      <c r="E440" s="268"/>
      <c r="F440" s="268"/>
      <c r="G440" s="268"/>
      <c r="H440" s="268"/>
      <c r="I440" s="268"/>
      <c r="J440" s="268"/>
      <c r="K440" s="268"/>
      <c r="L440" s="268"/>
      <c r="M440" s="268"/>
      <c r="N440" s="268"/>
      <c r="O440" s="268"/>
      <c r="P440" s="268"/>
      <c r="Q440" s="268"/>
      <c r="R440" s="268"/>
    </row>
    <row r="441" spans="2:18" x14ac:dyDescent="0.3">
      <c r="B441" s="268"/>
      <c r="C441" s="268"/>
      <c r="D441" s="268"/>
      <c r="E441" s="268"/>
      <c r="F441" s="268"/>
      <c r="G441" s="268"/>
      <c r="H441" s="268"/>
      <c r="I441" s="268"/>
      <c r="J441" s="268"/>
      <c r="K441" s="268"/>
      <c r="L441" s="268"/>
      <c r="M441" s="268"/>
      <c r="N441" s="268"/>
      <c r="O441" s="268"/>
      <c r="P441" s="268"/>
      <c r="Q441" s="268"/>
      <c r="R441" s="268"/>
    </row>
    <row r="442" spans="2:18" x14ac:dyDescent="0.3">
      <c r="B442" s="268"/>
      <c r="C442" s="268"/>
      <c r="D442" s="268"/>
      <c r="E442" s="268"/>
      <c r="F442" s="268"/>
      <c r="G442" s="268"/>
      <c r="H442" s="268"/>
      <c r="I442" s="268"/>
      <c r="J442" s="268"/>
      <c r="K442" s="268"/>
      <c r="L442" s="268"/>
      <c r="M442" s="268"/>
      <c r="N442" s="268"/>
      <c r="O442" s="268"/>
      <c r="P442" s="268"/>
      <c r="Q442" s="268"/>
      <c r="R442" s="268"/>
    </row>
    <row r="443" spans="2:18" x14ac:dyDescent="0.3">
      <c r="B443" s="268"/>
      <c r="C443" s="268"/>
      <c r="D443" s="268"/>
      <c r="E443" s="268"/>
      <c r="F443" s="268"/>
      <c r="G443" s="268"/>
      <c r="H443" s="268"/>
      <c r="I443" s="268"/>
      <c r="J443" s="268"/>
      <c r="K443" s="268"/>
      <c r="L443" s="268"/>
      <c r="M443" s="268"/>
      <c r="N443" s="268"/>
      <c r="O443" s="268"/>
      <c r="P443" s="268"/>
      <c r="Q443" s="268"/>
      <c r="R443" s="268"/>
    </row>
    <row r="444" spans="2:18" x14ac:dyDescent="0.3">
      <c r="B444" s="268"/>
      <c r="C444" s="268"/>
      <c r="D444" s="268"/>
      <c r="E444" s="268"/>
      <c r="F444" s="268"/>
      <c r="G444" s="268"/>
      <c r="H444" s="268"/>
      <c r="I444" s="268"/>
      <c r="J444" s="268"/>
      <c r="K444" s="268"/>
      <c r="L444" s="268"/>
      <c r="M444" s="268"/>
      <c r="N444" s="268"/>
      <c r="O444" s="268"/>
      <c r="P444" s="268"/>
      <c r="Q444" s="268"/>
      <c r="R444" s="268"/>
    </row>
    <row r="445" spans="2:18" x14ac:dyDescent="0.3">
      <c r="B445" s="268"/>
      <c r="C445" s="268"/>
      <c r="D445" s="268"/>
      <c r="E445" s="268"/>
      <c r="F445" s="268"/>
      <c r="G445" s="268"/>
      <c r="H445" s="268"/>
      <c r="I445" s="268"/>
      <c r="J445" s="268"/>
      <c r="K445" s="268"/>
      <c r="L445" s="268"/>
      <c r="M445" s="268"/>
      <c r="N445" s="268"/>
      <c r="O445" s="268"/>
      <c r="P445" s="268"/>
      <c r="Q445" s="268"/>
      <c r="R445" s="268"/>
    </row>
    <row r="446" spans="2:18" x14ac:dyDescent="0.3">
      <c r="B446" s="268"/>
      <c r="C446" s="268"/>
      <c r="D446" s="268"/>
      <c r="E446" s="268"/>
      <c r="F446" s="268"/>
      <c r="G446" s="268"/>
      <c r="H446" s="268"/>
      <c r="I446" s="268"/>
      <c r="J446" s="268"/>
      <c r="K446" s="268"/>
      <c r="L446" s="268"/>
      <c r="M446" s="268"/>
      <c r="N446" s="268"/>
      <c r="O446" s="268"/>
      <c r="P446" s="268"/>
      <c r="Q446" s="268"/>
      <c r="R446" s="268"/>
    </row>
    <row r="447" spans="2:18" x14ac:dyDescent="0.3">
      <c r="B447" s="268"/>
      <c r="C447" s="268"/>
      <c r="D447" s="268"/>
      <c r="E447" s="268"/>
      <c r="F447" s="268"/>
      <c r="G447" s="268"/>
      <c r="H447" s="268"/>
      <c r="I447" s="268"/>
      <c r="J447" s="268"/>
      <c r="K447" s="268"/>
      <c r="L447" s="268"/>
      <c r="M447" s="268"/>
      <c r="N447" s="268"/>
      <c r="O447" s="268"/>
      <c r="P447" s="268"/>
      <c r="Q447" s="268"/>
      <c r="R447" s="268"/>
    </row>
    <row r="448" spans="2:18" x14ac:dyDescent="0.3">
      <c r="B448" s="268"/>
      <c r="C448" s="268"/>
      <c r="D448" s="268"/>
      <c r="E448" s="268"/>
      <c r="F448" s="268"/>
      <c r="G448" s="268"/>
      <c r="H448" s="268"/>
      <c r="I448" s="268"/>
      <c r="J448" s="268"/>
      <c r="K448" s="268"/>
      <c r="L448" s="268"/>
      <c r="M448" s="268"/>
      <c r="N448" s="268"/>
      <c r="O448" s="268"/>
      <c r="P448" s="268"/>
      <c r="Q448" s="268"/>
      <c r="R448" s="268"/>
    </row>
    <row r="449" spans="2:18" x14ac:dyDescent="0.3">
      <c r="B449" s="268"/>
      <c r="C449" s="268"/>
      <c r="D449" s="268"/>
      <c r="E449" s="268"/>
      <c r="F449" s="268"/>
      <c r="G449" s="268"/>
      <c r="H449" s="268"/>
      <c r="I449" s="268"/>
      <c r="J449" s="268"/>
      <c r="K449" s="268"/>
      <c r="L449" s="268"/>
      <c r="M449" s="268"/>
      <c r="N449" s="268"/>
      <c r="O449" s="268"/>
      <c r="P449" s="268"/>
      <c r="Q449" s="268"/>
      <c r="R449" s="268"/>
    </row>
    <row r="450" spans="2:18" x14ac:dyDescent="0.3">
      <c r="B450" s="268"/>
      <c r="C450" s="268"/>
      <c r="D450" s="268"/>
      <c r="E450" s="268"/>
      <c r="F450" s="268"/>
      <c r="G450" s="268"/>
      <c r="H450" s="268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</row>
    <row r="451" spans="2:18" x14ac:dyDescent="0.3">
      <c r="B451" s="268"/>
      <c r="C451" s="268"/>
      <c r="D451" s="268"/>
      <c r="E451" s="268"/>
      <c r="F451" s="268"/>
      <c r="G451" s="268"/>
      <c r="H451" s="268"/>
      <c r="I451" s="268"/>
      <c r="J451" s="268"/>
      <c r="K451" s="268"/>
      <c r="L451" s="268"/>
      <c r="M451" s="268"/>
      <c r="N451" s="268"/>
      <c r="O451" s="268"/>
      <c r="P451" s="268"/>
      <c r="Q451" s="268"/>
      <c r="R451" s="268"/>
    </row>
    <row r="452" spans="2:18" x14ac:dyDescent="0.3">
      <c r="B452" s="268"/>
      <c r="C452" s="268"/>
      <c r="D452" s="268"/>
      <c r="E452" s="268"/>
      <c r="F452" s="268"/>
      <c r="G452" s="268"/>
      <c r="H452" s="268"/>
      <c r="I452" s="268"/>
      <c r="J452" s="268"/>
      <c r="K452" s="268"/>
      <c r="L452" s="268"/>
      <c r="M452" s="268"/>
      <c r="N452" s="268"/>
      <c r="O452" s="268"/>
      <c r="P452" s="268"/>
      <c r="Q452" s="268"/>
      <c r="R452" s="268"/>
    </row>
    <row r="453" spans="2:18" x14ac:dyDescent="0.3">
      <c r="B453" s="268"/>
      <c r="C453" s="268"/>
      <c r="D453" s="268"/>
      <c r="E453" s="268"/>
      <c r="F453" s="268"/>
      <c r="G453" s="268"/>
      <c r="H453" s="268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</row>
    <row r="454" spans="2:18" x14ac:dyDescent="0.3">
      <c r="B454" s="268"/>
      <c r="C454" s="268"/>
      <c r="D454" s="268"/>
      <c r="E454" s="268"/>
      <c r="F454" s="268"/>
      <c r="G454" s="268"/>
      <c r="H454" s="268"/>
      <c r="I454" s="268"/>
      <c r="J454" s="268"/>
      <c r="K454" s="268"/>
      <c r="L454" s="268"/>
      <c r="M454" s="268"/>
      <c r="N454" s="268"/>
      <c r="O454" s="268"/>
      <c r="P454" s="268"/>
      <c r="Q454" s="268"/>
      <c r="R454" s="268"/>
    </row>
    <row r="455" spans="2:18" x14ac:dyDescent="0.3">
      <c r="B455" s="268"/>
      <c r="C455" s="268"/>
      <c r="D455" s="268"/>
      <c r="E455" s="268"/>
      <c r="F455" s="268"/>
      <c r="G455" s="268"/>
      <c r="H455" s="268"/>
      <c r="I455" s="268"/>
      <c r="J455" s="268"/>
      <c r="K455" s="268"/>
      <c r="L455" s="268"/>
      <c r="M455" s="268"/>
      <c r="N455" s="268"/>
      <c r="O455" s="268"/>
      <c r="P455" s="268"/>
      <c r="Q455" s="268"/>
      <c r="R455" s="268"/>
    </row>
    <row r="456" spans="2:18" x14ac:dyDescent="0.3">
      <c r="B456" s="268"/>
      <c r="C456" s="268"/>
      <c r="D456" s="268"/>
      <c r="E456" s="268"/>
      <c r="F456" s="268"/>
      <c r="G456" s="268"/>
      <c r="H456" s="268"/>
      <c r="I456" s="268"/>
      <c r="J456" s="268"/>
      <c r="K456" s="268"/>
      <c r="L456" s="268"/>
      <c r="M456" s="268"/>
      <c r="N456" s="268"/>
      <c r="O456" s="268"/>
      <c r="P456" s="268"/>
      <c r="Q456" s="268"/>
      <c r="R456" s="268"/>
    </row>
    <row r="457" spans="2:18" x14ac:dyDescent="0.3">
      <c r="B457" s="268"/>
      <c r="C457" s="268"/>
      <c r="D457" s="268"/>
      <c r="E457" s="268"/>
      <c r="F457" s="268"/>
      <c r="G457" s="268"/>
      <c r="H457" s="268"/>
      <c r="I457" s="268"/>
      <c r="J457" s="268"/>
      <c r="K457" s="268"/>
      <c r="L457" s="268"/>
      <c r="M457" s="268"/>
      <c r="N457" s="268"/>
      <c r="O457" s="268"/>
      <c r="P457" s="268"/>
      <c r="Q457" s="268"/>
      <c r="R457" s="268"/>
    </row>
    <row r="458" spans="2:18" x14ac:dyDescent="0.3">
      <c r="B458" s="268"/>
      <c r="C458" s="268"/>
      <c r="D458" s="268"/>
      <c r="E458" s="268"/>
      <c r="F458" s="268"/>
      <c r="G458" s="268"/>
      <c r="H458" s="268"/>
      <c r="I458" s="268"/>
      <c r="J458" s="268"/>
      <c r="K458" s="268"/>
      <c r="L458" s="268"/>
      <c r="M458" s="268"/>
      <c r="N458" s="268"/>
      <c r="O458" s="268"/>
      <c r="P458" s="268"/>
      <c r="Q458" s="268"/>
      <c r="R458" s="268"/>
    </row>
    <row r="459" spans="2:18" x14ac:dyDescent="0.3">
      <c r="B459" s="268"/>
      <c r="C459" s="268"/>
      <c r="D459" s="268"/>
      <c r="E459" s="268"/>
      <c r="F459" s="268"/>
      <c r="G459" s="268"/>
      <c r="H459" s="268"/>
      <c r="I459" s="268"/>
      <c r="J459" s="268"/>
      <c r="K459" s="268"/>
      <c r="L459" s="268"/>
      <c r="M459" s="268"/>
      <c r="N459" s="268"/>
      <c r="O459" s="268"/>
      <c r="P459" s="268"/>
      <c r="Q459" s="268"/>
      <c r="R459" s="268"/>
    </row>
    <row r="460" spans="2:18" x14ac:dyDescent="0.3">
      <c r="B460" s="268"/>
      <c r="C460" s="268"/>
      <c r="D460" s="268"/>
      <c r="E460" s="268"/>
      <c r="F460" s="268"/>
      <c r="G460" s="268"/>
      <c r="H460" s="268"/>
      <c r="I460" s="268"/>
      <c r="J460" s="268"/>
      <c r="K460" s="268"/>
      <c r="L460" s="268"/>
      <c r="M460" s="268"/>
      <c r="N460" s="268"/>
      <c r="O460" s="268"/>
      <c r="P460" s="268"/>
      <c r="Q460" s="268"/>
      <c r="R460" s="268"/>
    </row>
    <row r="461" spans="2:18" x14ac:dyDescent="0.3">
      <c r="B461" s="268"/>
      <c r="C461" s="268"/>
      <c r="D461" s="268"/>
      <c r="E461" s="268"/>
      <c r="F461" s="268"/>
      <c r="G461" s="268"/>
      <c r="H461" s="268"/>
      <c r="I461" s="268"/>
      <c r="J461" s="268"/>
      <c r="K461" s="268"/>
      <c r="L461" s="268"/>
      <c r="M461" s="268"/>
      <c r="N461" s="268"/>
      <c r="O461" s="268"/>
      <c r="P461" s="268"/>
      <c r="Q461" s="268"/>
      <c r="R461" s="268"/>
    </row>
    <row r="462" spans="2:18" x14ac:dyDescent="0.3">
      <c r="B462" s="268"/>
      <c r="C462" s="268"/>
      <c r="D462" s="268"/>
      <c r="E462" s="268"/>
      <c r="F462" s="268"/>
      <c r="G462" s="268"/>
      <c r="H462" s="268"/>
      <c r="I462" s="268"/>
      <c r="J462" s="268"/>
      <c r="K462" s="268"/>
      <c r="L462" s="268"/>
      <c r="M462" s="268"/>
      <c r="N462" s="268"/>
      <c r="O462" s="268"/>
      <c r="P462" s="268"/>
      <c r="Q462" s="268"/>
      <c r="R462" s="268"/>
    </row>
    <row r="463" spans="2:18" x14ac:dyDescent="0.3">
      <c r="B463" s="268"/>
      <c r="C463" s="268"/>
      <c r="D463" s="268"/>
      <c r="E463" s="268"/>
      <c r="F463" s="268"/>
      <c r="G463" s="268"/>
      <c r="H463" s="268"/>
      <c r="I463" s="268"/>
      <c r="J463" s="268"/>
      <c r="K463" s="268"/>
      <c r="L463" s="268"/>
      <c r="M463" s="268"/>
      <c r="N463" s="268"/>
      <c r="O463" s="268"/>
      <c r="P463" s="268"/>
      <c r="Q463" s="268"/>
      <c r="R463" s="268"/>
    </row>
    <row r="464" spans="2:18" x14ac:dyDescent="0.3">
      <c r="B464" s="268"/>
      <c r="C464" s="268"/>
      <c r="D464" s="268"/>
      <c r="E464" s="268"/>
      <c r="F464" s="268"/>
      <c r="G464" s="268"/>
      <c r="H464" s="268"/>
      <c r="I464" s="268"/>
      <c r="J464" s="268"/>
      <c r="K464" s="268"/>
      <c r="L464" s="268"/>
      <c r="M464" s="268"/>
      <c r="N464" s="268"/>
      <c r="O464" s="268"/>
      <c r="P464" s="268"/>
      <c r="Q464" s="268"/>
      <c r="R464" s="268"/>
    </row>
    <row r="465" spans="2:18" x14ac:dyDescent="0.3">
      <c r="B465" s="268"/>
      <c r="C465" s="268"/>
      <c r="D465" s="268"/>
      <c r="E465" s="268"/>
      <c r="F465" s="268"/>
      <c r="G465" s="268"/>
      <c r="H465" s="268"/>
      <c r="I465" s="268"/>
      <c r="J465" s="268"/>
      <c r="K465" s="268"/>
      <c r="L465" s="268"/>
      <c r="M465" s="268"/>
      <c r="N465" s="268"/>
      <c r="O465" s="268"/>
      <c r="P465" s="268"/>
      <c r="Q465" s="268"/>
      <c r="R465" s="268"/>
    </row>
    <row r="466" spans="2:18" x14ac:dyDescent="0.3">
      <c r="B466" s="268"/>
      <c r="C466" s="268"/>
      <c r="D466" s="268"/>
      <c r="E466" s="268"/>
      <c r="F466" s="268"/>
      <c r="G466" s="268"/>
      <c r="H466" s="268"/>
      <c r="I466" s="268"/>
      <c r="J466" s="268"/>
      <c r="K466" s="268"/>
      <c r="L466" s="268"/>
      <c r="M466" s="268"/>
      <c r="N466" s="268"/>
      <c r="O466" s="268"/>
      <c r="P466" s="268"/>
      <c r="Q466" s="268"/>
      <c r="R466" s="268"/>
    </row>
    <row r="467" spans="2:18" x14ac:dyDescent="0.3">
      <c r="B467" s="268"/>
      <c r="C467" s="268"/>
      <c r="D467" s="268"/>
      <c r="E467" s="268"/>
      <c r="F467" s="268"/>
      <c r="G467" s="268"/>
      <c r="H467" s="268"/>
      <c r="I467" s="268"/>
      <c r="J467" s="268"/>
      <c r="K467" s="268"/>
      <c r="L467" s="268"/>
      <c r="M467" s="268"/>
      <c r="N467" s="268"/>
      <c r="O467" s="268"/>
      <c r="P467" s="268"/>
      <c r="Q467" s="268"/>
      <c r="R467" s="268"/>
    </row>
    <row r="468" spans="2:18" x14ac:dyDescent="0.3">
      <c r="B468" s="268"/>
      <c r="C468" s="268"/>
      <c r="D468" s="268"/>
      <c r="E468" s="268"/>
      <c r="F468" s="268"/>
      <c r="G468" s="268"/>
      <c r="H468" s="268"/>
      <c r="I468" s="268"/>
      <c r="J468" s="268"/>
      <c r="K468" s="268"/>
      <c r="L468" s="268"/>
      <c r="M468" s="268"/>
      <c r="N468" s="268"/>
      <c r="O468" s="268"/>
      <c r="P468" s="268"/>
      <c r="Q468" s="268"/>
      <c r="R468" s="268"/>
    </row>
    <row r="469" spans="2:18" x14ac:dyDescent="0.3">
      <c r="B469" s="268"/>
      <c r="C469" s="268"/>
      <c r="D469" s="268"/>
      <c r="E469" s="268"/>
      <c r="F469" s="268"/>
      <c r="G469" s="268"/>
      <c r="H469" s="268"/>
      <c r="I469" s="268"/>
      <c r="J469" s="268"/>
      <c r="K469" s="268"/>
      <c r="L469" s="268"/>
      <c r="M469" s="268"/>
      <c r="N469" s="268"/>
      <c r="O469" s="268"/>
      <c r="P469" s="268"/>
      <c r="Q469" s="268"/>
      <c r="R469" s="268"/>
    </row>
    <row r="470" spans="2:18" x14ac:dyDescent="0.3">
      <c r="B470" s="268"/>
      <c r="C470" s="268"/>
      <c r="D470" s="268"/>
      <c r="E470" s="268"/>
      <c r="F470" s="268"/>
      <c r="G470" s="268"/>
      <c r="H470" s="268"/>
      <c r="I470" s="268"/>
      <c r="J470" s="268"/>
      <c r="K470" s="268"/>
      <c r="L470" s="268"/>
      <c r="M470" s="268"/>
      <c r="N470" s="268"/>
      <c r="O470" s="268"/>
      <c r="P470" s="268"/>
      <c r="Q470" s="268"/>
      <c r="R470" s="268"/>
    </row>
    <row r="471" spans="2:18" x14ac:dyDescent="0.3">
      <c r="B471" s="268"/>
      <c r="C471" s="268"/>
      <c r="D471" s="268"/>
      <c r="E471" s="268"/>
      <c r="F471" s="268"/>
      <c r="G471" s="268"/>
      <c r="H471" s="268"/>
      <c r="I471" s="268"/>
      <c r="J471" s="268"/>
      <c r="K471" s="268"/>
      <c r="L471" s="268"/>
      <c r="M471" s="268"/>
      <c r="N471" s="268"/>
      <c r="O471" s="268"/>
      <c r="P471" s="268"/>
      <c r="Q471" s="268"/>
      <c r="R471" s="268"/>
    </row>
    <row r="472" spans="2:18" x14ac:dyDescent="0.3">
      <c r="B472" s="268"/>
      <c r="C472" s="268"/>
      <c r="D472" s="268"/>
      <c r="E472" s="268"/>
      <c r="F472" s="268"/>
      <c r="G472" s="268"/>
      <c r="H472" s="268"/>
      <c r="I472" s="268"/>
      <c r="J472" s="268"/>
      <c r="K472" s="268"/>
      <c r="L472" s="268"/>
      <c r="M472" s="268"/>
      <c r="N472" s="268"/>
      <c r="O472" s="268"/>
      <c r="P472" s="268"/>
      <c r="Q472" s="268"/>
      <c r="R472" s="268"/>
    </row>
    <row r="473" spans="2:18" x14ac:dyDescent="0.3">
      <c r="B473" s="268"/>
      <c r="C473" s="268"/>
      <c r="D473" s="268"/>
      <c r="E473" s="268"/>
      <c r="F473" s="268"/>
      <c r="G473" s="268"/>
      <c r="H473" s="268"/>
      <c r="I473" s="268"/>
      <c r="J473" s="268"/>
      <c r="K473" s="268"/>
      <c r="L473" s="268"/>
      <c r="M473" s="268"/>
      <c r="N473" s="268"/>
      <c r="O473" s="268"/>
      <c r="P473" s="268"/>
      <c r="Q473" s="268"/>
      <c r="R473" s="268"/>
    </row>
    <row r="474" spans="2:18" x14ac:dyDescent="0.3">
      <c r="B474" s="268"/>
      <c r="C474" s="268"/>
      <c r="D474" s="268"/>
      <c r="E474" s="268"/>
      <c r="F474" s="268"/>
      <c r="G474" s="268"/>
      <c r="H474" s="268"/>
      <c r="I474" s="268"/>
      <c r="J474" s="268"/>
      <c r="K474" s="268"/>
      <c r="L474" s="268"/>
      <c r="M474" s="268"/>
      <c r="N474" s="268"/>
      <c r="O474" s="268"/>
      <c r="P474" s="268"/>
      <c r="Q474" s="268"/>
      <c r="R474" s="268"/>
    </row>
    <row r="475" spans="2:18" x14ac:dyDescent="0.3">
      <c r="B475" s="268"/>
      <c r="C475" s="268"/>
      <c r="D475" s="268"/>
      <c r="E475" s="268"/>
      <c r="F475" s="268"/>
      <c r="G475" s="268"/>
      <c r="H475" s="268"/>
      <c r="I475" s="268"/>
      <c r="J475" s="268"/>
      <c r="K475" s="268"/>
      <c r="L475" s="268"/>
      <c r="M475" s="268"/>
      <c r="N475" s="268"/>
      <c r="O475" s="268"/>
      <c r="P475" s="268"/>
      <c r="Q475" s="268"/>
      <c r="R475" s="268"/>
    </row>
    <row r="476" spans="2:18" x14ac:dyDescent="0.3">
      <c r="B476" s="268"/>
      <c r="C476" s="268"/>
      <c r="D476" s="268"/>
      <c r="E476" s="268"/>
      <c r="F476" s="268"/>
      <c r="G476" s="268"/>
      <c r="H476" s="268"/>
      <c r="I476" s="268"/>
      <c r="J476" s="268"/>
      <c r="K476" s="268"/>
      <c r="L476" s="268"/>
      <c r="M476" s="268"/>
      <c r="N476" s="268"/>
      <c r="O476" s="268"/>
      <c r="P476" s="268"/>
      <c r="Q476" s="268"/>
      <c r="R476" s="268"/>
    </row>
    <row r="477" spans="2:18" x14ac:dyDescent="0.3">
      <c r="B477" s="268"/>
      <c r="C477" s="268"/>
      <c r="D477" s="268"/>
      <c r="E477" s="268"/>
      <c r="F477" s="268"/>
      <c r="G477" s="268"/>
      <c r="H477" s="268"/>
      <c r="I477" s="268"/>
      <c r="J477" s="268"/>
      <c r="K477" s="268"/>
      <c r="L477" s="268"/>
      <c r="M477" s="268"/>
      <c r="N477" s="268"/>
      <c r="O477" s="268"/>
      <c r="P477" s="268"/>
      <c r="Q477" s="268"/>
      <c r="R477" s="268"/>
    </row>
    <row r="478" spans="2:18" x14ac:dyDescent="0.3">
      <c r="B478" s="268"/>
      <c r="C478" s="268"/>
      <c r="D478" s="268"/>
      <c r="E478" s="268"/>
      <c r="F478" s="268"/>
      <c r="G478" s="268"/>
      <c r="H478" s="268"/>
      <c r="I478" s="268"/>
      <c r="J478" s="268"/>
      <c r="K478" s="268"/>
      <c r="L478" s="268"/>
      <c r="M478" s="268"/>
      <c r="N478" s="268"/>
      <c r="O478" s="268"/>
      <c r="P478" s="268"/>
      <c r="Q478" s="268"/>
      <c r="R478" s="268"/>
    </row>
    <row r="479" spans="2:18" x14ac:dyDescent="0.3">
      <c r="B479" s="268"/>
      <c r="C479" s="268"/>
      <c r="D479" s="268"/>
      <c r="E479" s="268"/>
      <c r="F479" s="268"/>
      <c r="G479" s="268"/>
      <c r="H479" s="268"/>
      <c r="I479" s="268"/>
      <c r="J479" s="268"/>
      <c r="K479" s="268"/>
      <c r="L479" s="268"/>
      <c r="M479" s="268"/>
      <c r="N479" s="268"/>
      <c r="O479" s="268"/>
      <c r="P479" s="268"/>
      <c r="Q479" s="268"/>
      <c r="R479" s="268"/>
    </row>
    <row r="480" spans="2:18" x14ac:dyDescent="0.3">
      <c r="B480" s="268"/>
      <c r="C480" s="268"/>
      <c r="D480" s="268"/>
      <c r="E480" s="268"/>
      <c r="F480" s="268"/>
      <c r="G480" s="268"/>
      <c r="H480" s="268"/>
      <c r="I480" s="268"/>
      <c r="J480" s="268"/>
      <c r="K480" s="268"/>
      <c r="L480" s="268"/>
      <c r="M480" s="268"/>
      <c r="N480" s="268"/>
      <c r="O480" s="268"/>
      <c r="P480" s="268"/>
      <c r="Q480" s="268"/>
      <c r="R480" s="268"/>
    </row>
    <row r="481" spans="2:18" x14ac:dyDescent="0.3">
      <c r="B481" s="268"/>
      <c r="C481" s="268"/>
      <c r="D481" s="268"/>
      <c r="E481" s="268"/>
      <c r="F481" s="268"/>
      <c r="G481" s="268"/>
      <c r="H481" s="268"/>
      <c r="I481" s="268"/>
      <c r="J481" s="268"/>
      <c r="K481" s="268"/>
      <c r="L481" s="268"/>
      <c r="M481" s="268"/>
      <c r="N481" s="268"/>
      <c r="O481" s="268"/>
      <c r="P481" s="268"/>
      <c r="Q481" s="268"/>
      <c r="R481" s="268"/>
    </row>
    <row r="482" spans="2:18" x14ac:dyDescent="0.3">
      <c r="B482" s="268"/>
      <c r="C482" s="268"/>
      <c r="D482" s="268"/>
      <c r="E482" s="268"/>
      <c r="F482" s="268"/>
      <c r="G482" s="268"/>
      <c r="H482" s="268"/>
      <c r="I482" s="268"/>
      <c r="J482" s="268"/>
      <c r="K482" s="268"/>
      <c r="L482" s="268"/>
      <c r="M482" s="268"/>
      <c r="N482" s="268"/>
      <c r="O482" s="268"/>
      <c r="P482" s="268"/>
      <c r="Q482" s="268"/>
      <c r="R482" s="268"/>
    </row>
    <row r="483" spans="2:18" x14ac:dyDescent="0.3">
      <c r="B483" s="268"/>
      <c r="C483" s="268"/>
      <c r="D483" s="268"/>
      <c r="E483" s="268"/>
      <c r="F483" s="268"/>
      <c r="G483" s="268"/>
      <c r="H483" s="268"/>
      <c r="I483" s="268"/>
      <c r="J483" s="268"/>
      <c r="K483" s="268"/>
      <c r="L483" s="268"/>
      <c r="M483" s="268"/>
      <c r="N483" s="268"/>
      <c r="O483" s="268"/>
      <c r="P483" s="268"/>
      <c r="Q483" s="268"/>
      <c r="R483" s="268"/>
    </row>
    <row r="484" spans="2:18" x14ac:dyDescent="0.3">
      <c r="B484" s="268"/>
      <c r="C484" s="268"/>
      <c r="D484" s="268"/>
      <c r="E484" s="268"/>
      <c r="F484" s="268"/>
      <c r="G484" s="268"/>
      <c r="H484" s="268"/>
      <c r="I484" s="268"/>
      <c r="J484" s="268"/>
      <c r="K484" s="268"/>
      <c r="L484" s="268"/>
      <c r="M484" s="268"/>
      <c r="N484" s="268"/>
      <c r="O484" s="268"/>
      <c r="P484" s="268"/>
      <c r="Q484" s="268"/>
      <c r="R484" s="268"/>
    </row>
    <row r="485" spans="2:18" x14ac:dyDescent="0.3">
      <c r="B485" s="268"/>
      <c r="C485" s="268"/>
      <c r="D485" s="268"/>
      <c r="E485" s="268"/>
      <c r="F485" s="268"/>
      <c r="G485" s="268"/>
      <c r="H485" s="268"/>
      <c r="I485" s="268"/>
      <c r="J485" s="268"/>
      <c r="K485" s="268"/>
      <c r="L485" s="268"/>
      <c r="M485" s="268"/>
      <c r="N485" s="268"/>
      <c r="O485" s="268"/>
      <c r="P485" s="268"/>
      <c r="Q485" s="268"/>
      <c r="R485" s="268"/>
    </row>
    <row r="486" spans="2:18" x14ac:dyDescent="0.3">
      <c r="B486" s="268"/>
      <c r="C486" s="268"/>
      <c r="D486" s="268"/>
      <c r="E486" s="268"/>
      <c r="F486" s="268"/>
      <c r="G486" s="268"/>
      <c r="H486" s="268"/>
      <c r="I486" s="268"/>
      <c r="J486" s="268"/>
      <c r="K486" s="268"/>
      <c r="L486" s="268"/>
      <c r="M486" s="268"/>
      <c r="N486" s="268"/>
      <c r="O486" s="268"/>
      <c r="P486" s="268"/>
      <c r="Q486" s="268"/>
      <c r="R486" s="268"/>
    </row>
    <row r="487" spans="2:18" x14ac:dyDescent="0.3">
      <c r="B487" s="268"/>
      <c r="C487" s="268"/>
      <c r="D487" s="268"/>
      <c r="E487" s="268"/>
      <c r="F487" s="268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  <c r="Q487" s="268"/>
      <c r="R487" s="268"/>
    </row>
    <row r="488" spans="2:18" x14ac:dyDescent="0.3">
      <c r="B488" s="268"/>
      <c r="C488" s="268"/>
      <c r="D488" s="268"/>
      <c r="E488" s="268"/>
      <c r="F488" s="268"/>
      <c r="G488" s="268"/>
      <c r="H488" s="268"/>
      <c r="I488" s="268"/>
      <c r="J488" s="268"/>
      <c r="K488" s="268"/>
      <c r="L488" s="268"/>
      <c r="M488" s="268"/>
      <c r="N488" s="268"/>
      <c r="O488" s="268"/>
      <c r="P488" s="268"/>
      <c r="Q488" s="268"/>
      <c r="R488" s="268"/>
    </row>
    <row r="489" spans="2:18" x14ac:dyDescent="0.3">
      <c r="B489" s="268"/>
      <c r="C489" s="268"/>
      <c r="D489" s="268"/>
      <c r="E489" s="268"/>
      <c r="F489" s="268"/>
      <c r="G489" s="268"/>
      <c r="H489" s="268"/>
      <c r="I489" s="268"/>
      <c r="J489" s="268"/>
      <c r="K489" s="268"/>
      <c r="L489" s="268"/>
      <c r="M489" s="268"/>
      <c r="N489" s="268"/>
      <c r="O489" s="268"/>
      <c r="P489" s="268"/>
      <c r="Q489" s="268"/>
      <c r="R489" s="268"/>
    </row>
    <row r="490" spans="2:18" x14ac:dyDescent="0.3">
      <c r="B490" s="268"/>
      <c r="C490" s="268"/>
      <c r="D490" s="268"/>
      <c r="E490" s="268"/>
      <c r="F490" s="268"/>
      <c r="G490" s="268"/>
      <c r="H490" s="268"/>
      <c r="I490" s="268"/>
      <c r="J490" s="268"/>
      <c r="K490" s="268"/>
      <c r="L490" s="268"/>
      <c r="M490" s="268"/>
      <c r="N490" s="268"/>
      <c r="O490" s="268"/>
      <c r="P490" s="268"/>
      <c r="Q490" s="268"/>
      <c r="R490" s="268"/>
    </row>
    <row r="491" spans="2:18" x14ac:dyDescent="0.3">
      <c r="B491" s="268"/>
      <c r="C491" s="268"/>
      <c r="D491" s="268"/>
      <c r="E491" s="268"/>
      <c r="F491" s="268"/>
      <c r="G491" s="268"/>
      <c r="H491" s="268"/>
      <c r="I491" s="268"/>
      <c r="J491" s="268"/>
      <c r="K491" s="268"/>
      <c r="L491" s="268"/>
      <c r="M491" s="268"/>
      <c r="N491" s="268"/>
      <c r="O491" s="268"/>
      <c r="P491" s="268"/>
      <c r="Q491" s="268"/>
      <c r="R491" s="268"/>
    </row>
    <row r="492" spans="2:18" x14ac:dyDescent="0.3">
      <c r="B492" s="268"/>
      <c r="C492" s="268"/>
      <c r="D492" s="268"/>
      <c r="E492" s="268"/>
      <c r="F492" s="268"/>
      <c r="G492" s="268"/>
      <c r="H492" s="268"/>
      <c r="I492" s="268"/>
      <c r="J492" s="268"/>
      <c r="K492" s="268"/>
      <c r="L492" s="268"/>
      <c r="M492" s="268"/>
      <c r="N492" s="268"/>
      <c r="O492" s="268"/>
      <c r="P492" s="268"/>
      <c r="Q492" s="268"/>
      <c r="R492" s="268"/>
    </row>
    <row r="493" spans="2:18" x14ac:dyDescent="0.3">
      <c r="B493" s="268"/>
      <c r="C493" s="268"/>
      <c r="D493" s="268"/>
      <c r="E493" s="268"/>
      <c r="F493" s="268"/>
      <c r="G493" s="268"/>
      <c r="H493" s="268"/>
      <c r="I493" s="268"/>
      <c r="J493" s="268"/>
      <c r="K493" s="268"/>
      <c r="L493" s="268"/>
      <c r="M493" s="268"/>
      <c r="N493" s="268"/>
      <c r="O493" s="268"/>
      <c r="P493" s="268"/>
      <c r="Q493" s="268"/>
      <c r="R493" s="268"/>
    </row>
    <row r="494" spans="2:18" x14ac:dyDescent="0.3">
      <c r="B494" s="268"/>
      <c r="C494" s="268"/>
      <c r="D494" s="268"/>
      <c r="E494" s="268"/>
      <c r="F494" s="268"/>
      <c r="G494" s="268"/>
      <c r="H494" s="268"/>
      <c r="I494" s="268"/>
      <c r="J494" s="268"/>
      <c r="K494" s="268"/>
      <c r="L494" s="268"/>
      <c r="M494" s="268"/>
      <c r="N494" s="268"/>
      <c r="O494" s="268"/>
      <c r="P494" s="268"/>
      <c r="Q494" s="268"/>
      <c r="R494" s="268"/>
    </row>
    <row r="495" spans="2:18" x14ac:dyDescent="0.3">
      <c r="B495" s="268"/>
      <c r="C495" s="268"/>
      <c r="D495" s="268"/>
      <c r="E495" s="268"/>
      <c r="F495" s="268"/>
      <c r="G495" s="268"/>
      <c r="H495" s="268"/>
      <c r="I495" s="268"/>
      <c r="J495" s="268"/>
      <c r="K495" s="268"/>
      <c r="L495" s="268"/>
      <c r="M495" s="268"/>
      <c r="N495" s="268"/>
      <c r="O495" s="268"/>
      <c r="P495" s="268"/>
      <c r="Q495" s="268"/>
      <c r="R495" s="268"/>
    </row>
    <row r="496" spans="2:18" x14ac:dyDescent="0.3">
      <c r="B496" s="268"/>
      <c r="C496" s="268"/>
      <c r="D496" s="268"/>
      <c r="E496" s="268"/>
      <c r="F496" s="268"/>
      <c r="G496" s="268"/>
      <c r="H496" s="268"/>
      <c r="I496" s="268"/>
      <c r="J496" s="268"/>
      <c r="K496" s="268"/>
      <c r="L496" s="268"/>
      <c r="M496" s="268"/>
      <c r="N496" s="268"/>
      <c r="O496" s="268"/>
      <c r="P496" s="268"/>
      <c r="Q496" s="268"/>
      <c r="R496" s="268"/>
    </row>
    <row r="497" spans="2:18" x14ac:dyDescent="0.3">
      <c r="B497" s="268"/>
      <c r="C497" s="268"/>
      <c r="D497" s="268"/>
      <c r="E497" s="268"/>
      <c r="F497" s="268"/>
      <c r="G497" s="268"/>
      <c r="H497" s="268"/>
      <c r="I497" s="268"/>
      <c r="J497" s="268"/>
      <c r="K497" s="268"/>
      <c r="L497" s="268"/>
      <c r="M497" s="268"/>
      <c r="N497" s="268"/>
      <c r="O497" s="268"/>
      <c r="P497" s="268"/>
      <c r="Q497" s="268"/>
      <c r="R497" s="268"/>
    </row>
    <row r="498" spans="2:18" x14ac:dyDescent="0.3">
      <c r="B498" s="268"/>
      <c r="C498" s="268"/>
      <c r="D498" s="268"/>
      <c r="E498" s="268"/>
      <c r="F498" s="268"/>
      <c r="G498" s="268"/>
      <c r="H498" s="268"/>
      <c r="I498" s="268"/>
      <c r="J498" s="268"/>
      <c r="K498" s="268"/>
      <c r="L498" s="268"/>
      <c r="M498" s="268"/>
      <c r="N498" s="268"/>
      <c r="O498" s="268"/>
      <c r="P498" s="268"/>
      <c r="Q498" s="268"/>
      <c r="R498" s="268"/>
    </row>
    <row r="499" spans="2:18" x14ac:dyDescent="0.3">
      <c r="B499" s="268"/>
      <c r="C499" s="268"/>
      <c r="D499" s="268"/>
      <c r="E499" s="268"/>
      <c r="F499" s="268"/>
      <c r="G499" s="268"/>
      <c r="H499" s="268"/>
      <c r="I499" s="268"/>
      <c r="J499" s="268"/>
      <c r="K499" s="268"/>
      <c r="L499" s="268"/>
      <c r="M499" s="268"/>
      <c r="N499" s="268"/>
      <c r="O499" s="268"/>
      <c r="P499" s="268"/>
      <c r="Q499" s="268"/>
      <c r="R499" s="268"/>
    </row>
    <row r="500" spans="2:18" x14ac:dyDescent="0.3">
      <c r="B500" s="268"/>
      <c r="C500" s="268"/>
      <c r="D500" s="268"/>
      <c r="E500" s="268"/>
      <c r="F500" s="268"/>
      <c r="G500" s="268"/>
      <c r="H500" s="268"/>
      <c r="I500" s="268"/>
      <c r="J500" s="268"/>
      <c r="K500" s="268"/>
      <c r="L500" s="268"/>
      <c r="M500" s="268"/>
      <c r="N500" s="268"/>
      <c r="O500" s="268"/>
      <c r="P500" s="268"/>
      <c r="Q500" s="268"/>
      <c r="R500" s="268"/>
    </row>
    <row r="501" spans="2:18" x14ac:dyDescent="0.3">
      <c r="B501" s="268"/>
      <c r="C501" s="268"/>
      <c r="D501" s="268"/>
      <c r="E501" s="268"/>
      <c r="F501" s="268"/>
      <c r="G501" s="268"/>
      <c r="H501" s="268"/>
      <c r="I501" s="268"/>
      <c r="J501" s="268"/>
      <c r="K501" s="268"/>
      <c r="L501" s="268"/>
      <c r="M501" s="268"/>
      <c r="N501" s="268"/>
      <c r="O501" s="268"/>
      <c r="P501" s="268"/>
      <c r="Q501" s="268"/>
      <c r="R501" s="268"/>
    </row>
    <row r="502" spans="2:18" x14ac:dyDescent="0.3">
      <c r="B502" s="268"/>
      <c r="C502" s="268"/>
      <c r="D502" s="268"/>
      <c r="E502" s="268"/>
      <c r="F502" s="268"/>
      <c r="G502" s="268"/>
      <c r="H502" s="268"/>
      <c r="I502" s="268"/>
      <c r="J502" s="268"/>
      <c r="K502" s="268"/>
      <c r="L502" s="268"/>
      <c r="M502" s="268"/>
      <c r="N502" s="268"/>
      <c r="O502" s="268"/>
      <c r="P502" s="268"/>
      <c r="Q502" s="268"/>
      <c r="R502" s="268"/>
    </row>
    <row r="503" spans="2:18" x14ac:dyDescent="0.3">
      <c r="B503" s="268"/>
      <c r="C503" s="268"/>
      <c r="D503" s="268"/>
      <c r="E503" s="268"/>
      <c r="F503" s="268"/>
      <c r="G503" s="268"/>
      <c r="H503" s="268"/>
      <c r="I503" s="268"/>
      <c r="J503" s="268"/>
      <c r="K503" s="268"/>
      <c r="L503" s="268"/>
      <c r="M503" s="268"/>
      <c r="N503" s="268"/>
      <c r="O503" s="268"/>
      <c r="P503" s="268"/>
      <c r="Q503" s="268"/>
      <c r="R503" s="268"/>
    </row>
    <row r="504" spans="2:18" x14ac:dyDescent="0.3">
      <c r="B504" s="268"/>
      <c r="C504" s="268"/>
      <c r="D504" s="268"/>
      <c r="E504" s="268"/>
      <c r="F504" s="268"/>
      <c r="G504" s="268"/>
      <c r="H504" s="268"/>
      <c r="I504" s="268"/>
      <c r="J504" s="268"/>
      <c r="K504" s="268"/>
      <c r="L504" s="268"/>
      <c r="M504" s="268"/>
      <c r="N504" s="268"/>
      <c r="O504" s="268"/>
      <c r="P504" s="268"/>
      <c r="Q504" s="268"/>
      <c r="R504" s="268"/>
    </row>
    <row r="505" spans="2:18" x14ac:dyDescent="0.3">
      <c r="B505" s="268"/>
      <c r="C505" s="268"/>
      <c r="D505" s="268"/>
      <c r="E505" s="268"/>
      <c r="F505" s="268"/>
      <c r="G505" s="268"/>
      <c r="H505" s="268"/>
      <c r="I505" s="268"/>
      <c r="J505" s="268"/>
      <c r="K505" s="268"/>
      <c r="L505" s="268"/>
      <c r="M505" s="268"/>
      <c r="N505" s="268"/>
      <c r="O505" s="268"/>
      <c r="P505" s="268"/>
      <c r="Q505" s="268"/>
      <c r="R505" s="268"/>
    </row>
    <row r="506" spans="2:18" x14ac:dyDescent="0.3">
      <c r="B506" s="268"/>
      <c r="C506" s="268"/>
      <c r="D506" s="268"/>
      <c r="E506" s="268"/>
      <c r="F506" s="268"/>
      <c r="G506" s="268"/>
      <c r="H506" s="268"/>
      <c r="I506" s="268"/>
      <c r="J506" s="268"/>
      <c r="K506" s="268"/>
      <c r="L506" s="268"/>
      <c r="M506" s="268"/>
      <c r="N506" s="268"/>
      <c r="O506" s="268"/>
      <c r="P506" s="268"/>
      <c r="Q506" s="268"/>
      <c r="R506" s="268"/>
    </row>
    <row r="507" spans="2:18" x14ac:dyDescent="0.3">
      <c r="B507" s="268"/>
      <c r="C507" s="268"/>
      <c r="D507" s="268"/>
      <c r="E507" s="268"/>
      <c r="F507" s="268"/>
      <c r="G507" s="268"/>
      <c r="H507" s="268"/>
      <c r="I507" s="268"/>
      <c r="J507" s="268"/>
      <c r="K507" s="268"/>
      <c r="L507" s="268"/>
      <c r="M507" s="268"/>
      <c r="N507" s="268"/>
      <c r="O507" s="268"/>
      <c r="P507" s="268"/>
      <c r="Q507" s="268"/>
      <c r="R507" s="268"/>
    </row>
    <row r="508" spans="2:18" x14ac:dyDescent="0.3">
      <c r="B508" s="268"/>
      <c r="C508" s="268"/>
      <c r="D508" s="268"/>
      <c r="E508" s="268"/>
      <c r="F508" s="268"/>
      <c r="G508" s="268"/>
      <c r="H508" s="268"/>
      <c r="I508" s="268"/>
      <c r="J508" s="268"/>
      <c r="K508" s="268"/>
      <c r="L508" s="268"/>
      <c r="M508" s="268"/>
      <c r="N508" s="268"/>
      <c r="O508" s="268"/>
      <c r="P508" s="268"/>
      <c r="Q508" s="268"/>
      <c r="R508" s="268"/>
    </row>
    <row r="509" spans="2:18" x14ac:dyDescent="0.3">
      <c r="B509" s="268"/>
      <c r="C509" s="268"/>
      <c r="D509" s="268"/>
      <c r="E509" s="268"/>
      <c r="F509" s="268"/>
      <c r="G509" s="268"/>
      <c r="H509" s="268"/>
      <c r="I509" s="268"/>
      <c r="J509" s="268"/>
      <c r="K509" s="268"/>
      <c r="L509" s="268"/>
      <c r="M509" s="268"/>
      <c r="N509" s="268"/>
      <c r="O509" s="268"/>
      <c r="P509" s="268"/>
      <c r="Q509" s="268"/>
      <c r="R509" s="268"/>
    </row>
    <row r="510" spans="2:18" x14ac:dyDescent="0.3">
      <c r="B510" s="268"/>
      <c r="C510" s="268"/>
      <c r="D510" s="268"/>
      <c r="E510" s="268"/>
      <c r="F510" s="268"/>
      <c r="G510" s="268"/>
      <c r="H510" s="268"/>
      <c r="I510" s="268"/>
      <c r="J510" s="268"/>
      <c r="K510" s="268"/>
      <c r="L510" s="268"/>
      <c r="M510" s="268"/>
      <c r="N510" s="268"/>
      <c r="O510" s="268"/>
      <c r="P510" s="268"/>
      <c r="Q510" s="268"/>
      <c r="R510" s="268"/>
    </row>
    <row r="511" spans="2:18" x14ac:dyDescent="0.3">
      <c r="B511" s="268"/>
      <c r="C511" s="268"/>
      <c r="D511" s="268"/>
      <c r="E511" s="268"/>
      <c r="F511" s="268"/>
      <c r="G511" s="268"/>
      <c r="H511" s="268"/>
      <c r="I511" s="268"/>
      <c r="J511" s="268"/>
      <c r="K511" s="268"/>
      <c r="L511" s="268"/>
      <c r="M511" s="268"/>
      <c r="N511" s="268"/>
      <c r="O511" s="268"/>
      <c r="P511" s="268"/>
      <c r="Q511" s="268"/>
      <c r="R511" s="268"/>
    </row>
    <row r="512" spans="2:18" x14ac:dyDescent="0.3">
      <c r="B512" s="268"/>
      <c r="C512" s="268"/>
      <c r="D512" s="268"/>
      <c r="E512" s="268"/>
      <c r="F512" s="268"/>
      <c r="G512" s="268"/>
      <c r="H512" s="268"/>
      <c r="I512" s="268"/>
      <c r="J512" s="268"/>
      <c r="K512" s="268"/>
      <c r="L512" s="268"/>
      <c r="M512" s="268"/>
      <c r="N512" s="268"/>
      <c r="O512" s="268"/>
      <c r="P512" s="268"/>
      <c r="Q512" s="268"/>
      <c r="R512" s="268"/>
    </row>
    <row r="513" spans="2:18" x14ac:dyDescent="0.3">
      <c r="B513" s="268"/>
      <c r="C513" s="268"/>
      <c r="D513" s="268"/>
      <c r="E513" s="268"/>
      <c r="F513" s="268"/>
      <c r="G513" s="268"/>
      <c r="H513" s="268"/>
      <c r="I513" s="268"/>
      <c r="J513" s="268"/>
      <c r="K513" s="268"/>
      <c r="L513" s="268"/>
      <c r="M513" s="268"/>
      <c r="N513" s="268"/>
      <c r="O513" s="268"/>
      <c r="P513" s="268"/>
      <c r="Q513" s="268"/>
      <c r="R513" s="268"/>
    </row>
    <row r="514" spans="2:18" x14ac:dyDescent="0.3">
      <c r="B514" s="268"/>
      <c r="C514" s="268"/>
      <c r="D514" s="268"/>
      <c r="E514" s="268"/>
      <c r="F514" s="268"/>
      <c r="G514" s="268"/>
      <c r="H514" s="268"/>
      <c r="I514" s="268"/>
      <c r="J514" s="268"/>
      <c r="K514" s="268"/>
      <c r="L514" s="268"/>
      <c r="M514" s="268"/>
      <c r="N514" s="268"/>
      <c r="O514" s="268"/>
      <c r="P514" s="268"/>
      <c r="Q514" s="268"/>
      <c r="R514" s="268"/>
    </row>
    <row r="515" spans="2:18" x14ac:dyDescent="0.3">
      <c r="B515" s="268"/>
      <c r="C515" s="268"/>
      <c r="D515" s="268"/>
      <c r="E515" s="268"/>
      <c r="F515" s="268"/>
      <c r="G515" s="268"/>
      <c r="H515" s="268"/>
      <c r="I515" s="268"/>
      <c r="J515" s="268"/>
      <c r="K515" s="268"/>
      <c r="L515" s="268"/>
      <c r="M515" s="268"/>
      <c r="N515" s="268"/>
      <c r="O515" s="268"/>
      <c r="P515" s="268"/>
      <c r="Q515" s="268"/>
      <c r="R515" s="268"/>
    </row>
    <row r="516" spans="2:18" x14ac:dyDescent="0.3">
      <c r="B516" s="268"/>
      <c r="C516" s="268"/>
      <c r="D516" s="268"/>
      <c r="E516" s="268"/>
      <c r="F516" s="268"/>
      <c r="G516" s="268"/>
      <c r="H516" s="268"/>
      <c r="I516" s="268"/>
      <c r="J516" s="268"/>
      <c r="K516" s="268"/>
      <c r="L516" s="268"/>
      <c r="M516" s="268"/>
      <c r="N516" s="268"/>
      <c r="O516" s="268"/>
      <c r="P516" s="268"/>
      <c r="Q516" s="268"/>
      <c r="R516" s="268"/>
    </row>
    <row r="517" spans="2:18" x14ac:dyDescent="0.3">
      <c r="B517" s="268"/>
      <c r="C517" s="268"/>
      <c r="D517" s="268"/>
      <c r="E517" s="268"/>
      <c r="F517" s="268"/>
      <c r="G517" s="268"/>
      <c r="H517" s="268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</row>
    <row r="518" spans="2:18" x14ac:dyDescent="0.3">
      <c r="B518" s="268"/>
      <c r="C518" s="268"/>
      <c r="D518" s="268"/>
      <c r="E518" s="268"/>
      <c r="F518" s="268"/>
      <c r="G518" s="268"/>
      <c r="H518" s="268"/>
      <c r="I518" s="268"/>
      <c r="J518" s="268"/>
      <c r="K518" s="268"/>
      <c r="L518" s="268"/>
      <c r="M518" s="268"/>
      <c r="N518" s="268"/>
      <c r="O518" s="268"/>
      <c r="P518" s="268"/>
      <c r="Q518" s="268"/>
      <c r="R518" s="268"/>
    </row>
    <row r="519" spans="2:18" x14ac:dyDescent="0.3">
      <c r="B519" s="268"/>
      <c r="C519" s="268"/>
      <c r="D519" s="268"/>
      <c r="E519" s="268"/>
      <c r="F519" s="268"/>
      <c r="G519" s="268"/>
      <c r="H519" s="268"/>
      <c r="I519" s="268"/>
      <c r="J519" s="268"/>
      <c r="K519" s="268"/>
      <c r="L519" s="268"/>
      <c r="M519" s="268"/>
      <c r="N519" s="268"/>
      <c r="O519" s="268"/>
      <c r="P519" s="268"/>
      <c r="Q519" s="268"/>
      <c r="R519" s="268"/>
    </row>
    <row r="520" spans="2:18" x14ac:dyDescent="0.3">
      <c r="B520" s="268"/>
      <c r="C520" s="268"/>
      <c r="D520" s="268"/>
      <c r="E520" s="268"/>
      <c r="F520" s="268"/>
      <c r="G520" s="268"/>
      <c r="H520" s="268"/>
      <c r="I520" s="268"/>
      <c r="J520" s="268"/>
      <c r="K520" s="268"/>
      <c r="L520" s="268"/>
      <c r="M520" s="268"/>
      <c r="N520" s="268"/>
      <c r="O520" s="268"/>
      <c r="P520" s="268"/>
      <c r="Q520" s="268"/>
      <c r="R520" s="268"/>
    </row>
    <row r="521" spans="2:18" x14ac:dyDescent="0.3">
      <c r="B521" s="268"/>
      <c r="C521" s="268"/>
      <c r="D521" s="268"/>
      <c r="E521" s="268"/>
      <c r="F521" s="268"/>
      <c r="G521" s="268"/>
      <c r="H521" s="268"/>
      <c r="I521" s="268"/>
      <c r="J521" s="268"/>
      <c r="K521" s="268"/>
      <c r="L521" s="268"/>
      <c r="M521" s="268"/>
      <c r="N521" s="268"/>
      <c r="O521" s="268"/>
      <c r="P521" s="268"/>
      <c r="Q521" s="268"/>
      <c r="R521" s="268"/>
    </row>
    <row r="522" spans="2:18" x14ac:dyDescent="0.3">
      <c r="B522" s="268"/>
      <c r="C522" s="268"/>
      <c r="D522" s="268"/>
      <c r="E522" s="268"/>
      <c r="F522" s="268"/>
      <c r="G522" s="268"/>
      <c r="H522" s="268"/>
      <c r="I522" s="268"/>
      <c r="J522" s="268"/>
      <c r="K522" s="268"/>
      <c r="L522" s="268"/>
      <c r="M522" s="268"/>
      <c r="N522" s="268"/>
      <c r="O522" s="268"/>
      <c r="P522" s="268"/>
      <c r="Q522" s="268"/>
      <c r="R522" s="268"/>
    </row>
    <row r="523" spans="2:18" x14ac:dyDescent="0.3">
      <c r="B523" s="268"/>
      <c r="C523" s="268"/>
      <c r="D523" s="268"/>
      <c r="E523" s="268"/>
      <c r="F523" s="268"/>
      <c r="G523" s="268"/>
      <c r="H523" s="268"/>
      <c r="I523" s="268"/>
      <c r="J523" s="268"/>
      <c r="K523" s="268"/>
      <c r="L523" s="268"/>
      <c r="M523" s="268"/>
      <c r="N523" s="268"/>
      <c r="O523" s="268"/>
      <c r="P523" s="268"/>
      <c r="Q523" s="268"/>
      <c r="R523" s="268"/>
    </row>
    <row r="524" spans="2:18" x14ac:dyDescent="0.3">
      <c r="B524" s="268"/>
      <c r="C524" s="268"/>
      <c r="D524" s="268"/>
      <c r="E524" s="268"/>
      <c r="F524" s="268"/>
      <c r="G524" s="268"/>
      <c r="H524" s="268"/>
      <c r="I524" s="268"/>
      <c r="J524" s="268"/>
      <c r="K524" s="268"/>
      <c r="L524" s="268"/>
      <c r="M524" s="268"/>
      <c r="N524" s="268"/>
      <c r="O524" s="268"/>
      <c r="P524" s="268"/>
      <c r="Q524" s="268"/>
      <c r="R524" s="268"/>
    </row>
    <row r="525" spans="2:18" x14ac:dyDescent="0.3">
      <c r="B525" s="268"/>
      <c r="C525" s="268"/>
      <c r="D525" s="268"/>
      <c r="E525" s="268"/>
      <c r="F525" s="268"/>
      <c r="G525" s="268"/>
      <c r="H525" s="268"/>
      <c r="I525" s="268"/>
      <c r="J525" s="268"/>
      <c r="K525" s="268"/>
      <c r="L525" s="268"/>
      <c r="M525" s="268"/>
      <c r="N525" s="268"/>
      <c r="O525" s="268"/>
      <c r="P525" s="268"/>
      <c r="Q525" s="268"/>
      <c r="R525" s="268"/>
    </row>
    <row r="526" spans="2:18" x14ac:dyDescent="0.3">
      <c r="B526" s="268"/>
      <c r="C526" s="268"/>
      <c r="D526" s="268"/>
      <c r="E526" s="268"/>
      <c r="F526" s="268"/>
      <c r="G526" s="268"/>
      <c r="H526" s="268"/>
      <c r="I526" s="268"/>
      <c r="J526" s="268"/>
      <c r="K526" s="268"/>
      <c r="L526" s="268"/>
      <c r="M526" s="268"/>
      <c r="N526" s="268"/>
      <c r="O526" s="268"/>
      <c r="P526" s="268"/>
      <c r="Q526" s="268"/>
      <c r="R526" s="268"/>
    </row>
    <row r="527" spans="2:18" x14ac:dyDescent="0.3">
      <c r="B527" s="268"/>
      <c r="C527" s="268"/>
      <c r="D527" s="268"/>
      <c r="E527" s="268"/>
      <c r="F527" s="268"/>
      <c r="G527" s="268"/>
      <c r="H527" s="268"/>
      <c r="I527" s="268"/>
      <c r="J527" s="268"/>
      <c r="K527" s="268"/>
      <c r="L527" s="268"/>
      <c r="M527" s="268"/>
      <c r="N527" s="268"/>
      <c r="O527" s="268"/>
      <c r="P527" s="268"/>
      <c r="Q527" s="268"/>
      <c r="R527" s="268"/>
    </row>
    <row r="528" spans="2:18" x14ac:dyDescent="0.3">
      <c r="B528" s="268"/>
      <c r="C528" s="268"/>
      <c r="D528" s="268"/>
      <c r="E528" s="268"/>
      <c r="F528" s="268"/>
      <c r="G528" s="268"/>
      <c r="H528" s="268"/>
      <c r="I528" s="268"/>
      <c r="J528" s="268"/>
      <c r="K528" s="268"/>
      <c r="L528" s="268"/>
      <c r="M528" s="268"/>
      <c r="N528" s="268"/>
      <c r="O528" s="268"/>
      <c r="P528" s="268"/>
      <c r="Q528" s="268"/>
      <c r="R528" s="268"/>
    </row>
    <row r="529" spans="2:18" x14ac:dyDescent="0.3">
      <c r="B529" s="268"/>
      <c r="C529" s="268"/>
      <c r="D529" s="268"/>
      <c r="E529" s="268"/>
      <c r="F529" s="268"/>
      <c r="G529" s="268"/>
      <c r="H529" s="268"/>
      <c r="I529" s="268"/>
      <c r="J529" s="268"/>
      <c r="K529" s="268"/>
      <c r="L529" s="268"/>
      <c r="M529" s="268"/>
      <c r="N529" s="268"/>
      <c r="O529" s="268"/>
      <c r="P529" s="268"/>
      <c r="Q529" s="268"/>
      <c r="R529" s="268"/>
    </row>
    <row r="530" spans="2:18" x14ac:dyDescent="0.3">
      <c r="B530" s="268"/>
      <c r="C530" s="268"/>
      <c r="D530" s="268"/>
      <c r="E530" s="268"/>
      <c r="F530" s="268"/>
      <c r="G530" s="268"/>
      <c r="H530" s="268"/>
      <c r="I530" s="268"/>
      <c r="J530" s="268"/>
      <c r="K530" s="268"/>
      <c r="L530" s="268"/>
      <c r="M530" s="268"/>
      <c r="N530" s="268"/>
      <c r="O530" s="268"/>
      <c r="P530" s="268"/>
      <c r="Q530" s="268"/>
      <c r="R530" s="268"/>
    </row>
    <row r="531" spans="2:18" x14ac:dyDescent="0.3">
      <c r="B531" s="268"/>
      <c r="C531" s="268"/>
      <c r="D531" s="268"/>
      <c r="E531" s="268"/>
      <c r="F531" s="268"/>
      <c r="G531" s="268"/>
      <c r="H531" s="268"/>
      <c r="I531" s="268"/>
      <c r="J531" s="268"/>
      <c r="K531" s="268"/>
      <c r="L531" s="268"/>
      <c r="M531" s="268"/>
      <c r="N531" s="268"/>
      <c r="O531" s="268"/>
      <c r="P531" s="268"/>
      <c r="Q531" s="268"/>
      <c r="R531" s="268"/>
    </row>
    <row r="532" spans="2:18" x14ac:dyDescent="0.3">
      <c r="B532" s="268"/>
      <c r="C532" s="268"/>
      <c r="D532" s="268"/>
      <c r="E532" s="268"/>
      <c r="F532" s="268"/>
      <c r="G532" s="268"/>
      <c r="H532" s="268"/>
      <c r="I532" s="268"/>
      <c r="J532" s="268"/>
      <c r="K532" s="268"/>
      <c r="L532" s="268"/>
      <c r="M532" s="268"/>
      <c r="N532" s="268"/>
      <c r="O532" s="268"/>
      <c r="P532" s="268"/>
      <c r="Q532" s="268"/>
      <c r="R532" s="268"/>
    </row>
    <row r="533" spans="2:18" x14ac:dyDescent="0.3">
      <c r="B533" s="268"/>
      <c r="C533" s="268"/>
      <c r="D533" s="268"/>
      <c r="E533" s="268"/>
      <c r="F533" s="268"/>
      <c r="G533" s="268"/>
      <c r="H533" s="268"/>
      <c r="I533" s="268"/>
      <c r="J533" s="268"/>
      <c r="K533" s="268"/>
      <c r="L533" s="268"/>
      <c r="M533" s="268"/>
      <c r="N533" s="268"/>
      <c r="O533" s="268"/>
      <c r="P533" s="268"/>
      <c r="Q533" s="268"/>
      <c r="R533" s="268"/>
    </row>
    <row r="534" spans="2:18" x14ac:dyDescent="0.3">
      <c r="B534" s="268"/>
      <c r="C534" s="268"/>
      <c r="D534" s="268"/>
      <c r="E534" s="268"/>
      <c r="F534" s="268"/>
      <c r="G534" s="268"/>
      <c r="H534" s="268"/>
      <c r="I534" s="268"/>
      <c r="J534" s="268"/>
      <c r="K534" s="268"/>
      <c r="L534" s="268"/>
      <c r="M534" s="268"/>
      <c r="N534" s="268"/>
      <c r="O534" s="268"/>
      <c r="P534" s="268"/>
      <c r="Q534" s="268"/>
      <c r="R534" s="268"/>
    </row>
    <row r="535" spans="2:18" x14ac:dyDescent="0.3">
      <c r="B535" s="268"/>
      <c r="C535" s="268"/>
      <c r="D535" s="268"/>
      <c r="E535" s="268"/>
      <c r="F535" s="268"/>
      <c r="G535" s="268"/>
      <c r="H535" s="268"/>
      <c r="I535" s="268"/>
      <c r="J535" s="268"/>
      <c r="K535" s="268"/>
      <c r="L535" s="268"/>
      <c r="M535" s="268"/>
      <c r="N535" s="268"/>
      <c r="O535" s="268"/>
      <c r="P535" s="268"/>
      <c r="Q535" s="268"/>
      <c r="R535" s="268"/>
    </row>
    <row r="536" spans="2:18" x14ac:dyDescent="0.3">
      <c r="B536" s="268"/>
      <c r="C536" s="268"/>
      <c r="D536" s="268"/>
      <c r="E536" s="268"/>
      <c r="F536" s="268"/>
      <c r="G536" s="268"/>
      <c r="H536" s="268"/>
      <c r="I536" s="268"/>
      <c r="J536" s="268"/>
      <c r="K536" s="268"/>
      <c r="L536" s="268"/>
      <c r="M536" s="268"/>
      <c r="N536" s="268"/>
      <c r="O536" s="268"/>
      <c r="P536" s="268"/>
      <c r="Q536" s="268"/>
      <c r="R536" s="268"/>
    </row>
    <row r="537" spans="2:18" x14ac:dyDescent="0.3">
      <c r="B537" s="268"/>
      <c r="C537" s="268"/>
      <c r="D537" s="268"/>
      <c r="E537" s="268"/>
      <c r="F537" s="268"/>
      <c r="G537" s="268"/>
      <c r="H537" s="268"/>
      <c r="I537" s="268"/>
      <c r="J537" s="268"/>
      <c r="K537" s="268"/>
      <c r="L537" s="268"/>
      <c r="M537" s="268"/>
      <c r="N537" s="268"/>
      <c r="O537" s="268"/>
      <c r="P537" s="268"/>
      <c r="Q537" s="268"/>
      <c r="R537" s="268"/>
    </row>
    <row r="538" spans="2:18" x14ac:dyDescent="0.3">
      <c r="B538" s="268"/>
      <c r="C538" s="268"/>
      <c r="D538" s="268"/>
      <c r="E538" s="268"/>
      <c r="F538" s="268"/>
      <c r="G538" s="268"/>
      <c r="H538" s="268"/>
      <c r="I538" s="268"/>
      <c r="J538" s="268"/>
      <c r="K538" s="268"/>
      <c r="L538" s="268"/>
      <c r="M538" s="268"/>
      <c r="N538" s="268"/>
      <c r="O538" s="268"/>
      <c r="P538" s="268"/>
      <c r="Q538" s="268"/>
      <c r="R538" s="268"/>
    </row>
    <row r="539" spans="2:18" x14ac:dyDescent="0.3">
      <c r="B539" s="268"/>
      <c r="C539" s="268"/>
      <c r="D539" s="268"/>
      <c r="E539" s="268"/>
      <c r="F539" s="268"/>
      <c r="G539" s="268"/>
      <c r="H539" s="268"/>
      <c r="I539" s="268"/>
      <c r="J539" s="268"/>
      <c r="K539" s="268"/>
      <c r="L539" s="268"/>
      <c r="M539" s="268"/>
      <c r="N539" s="268"/>
      <c r="O539" s="268"/>
      <c r="P539" s="268"/>
      <c r="Q539" s="268"/>
      <c r="R539" s="268"/>
    </row>
    <row r="540" spans="2:18" x14ac:dyDescent="0.3">
      <c r="B540" s="268"/>
      <c r="C540" s="268"/>
      <c r="D540" s="268"/>
      <c r="E540" s="268"/>
      <c r="F540" s="268"/>
      <c r="G540" s="268"/>
      <c r="H540" s="268"/>
      <c r="I540" s="268"/>
      <c r="J540" s="268"/>
      <c r="K540" s="268"/>
      <c r="L540" s="268"/>
      <c r="M540" s="268"/>
      <c r="N540" s="268"/>
      <c r="O540" s="268"/>
      <c r="P540" s="268"/>
      <c r="Q540" s="268"/>
      <c r="R540" s="268"/>
    </row>
    <row r="541" spans="2:18" x14ac:dyDescent="0.3">
      <c r="B541" s="268"/>
      <c r="C541" s="268"/>
      <c r="D541" s="268"/>
      <c r="E541" s="268"/>
      <c r="F541" s="268"/>
      <c r="G541" s="268"/>
      <c r="H541" s="268"/>
      <c r="I541" s="268"/>
      <c r="J541" s="268"/>
      <c r="K541" s="268"/>
      <c r="L541" s="268"/>
      <c r="M541" s="268"/>
      <c r="N541" s="268"/>
      <c r="O541" s="268"/>
      <c r="P541" s="268"/>
      <c r="Q541" s="268"/>
      <c r="R541" s="268"/>
    </row>
    <row r="542" spans="2:18" x14ac:dyDescent="0.3">
      <c r="B542" s="268"/>
      <c r="C542" s="268"/>
      <c r="D542" s="268"/>
      <c r="E542" s="268"/>
      <c r="F542" s="268"/>
      <c r="G542" s="268"/>
      <c r="H542" s="268"/>
      <c r="I542" s="268"/>
      <c r="J542" s="268"/>
      <c r="K542" s="268"/>
      <c r="L542" s="268"/>
      <c r="M542" s="268"/>
      <c r="N542" s="268"/>
      <c r="O542" s="268"/>
      <c r="P542" s="268"/>
      <c r="Q542" s="268"/>
      <c r="R542" s="268"/>
    </row>
    <row r="543" spans="2:18" x14ac:dyDescent="0.3">
      <c r="B543" s="268"/>
      <c r="C543" s="268"/>
      <c r="D543" s="268"/>
      <c r="E543" s="268"/>
      <c r="F543" s="268"/>
      <c r="G543" s="268"/>
      <c r="H543" s="268"/>
      <c r="I543" s="268"/>
      <c r="J543" s="268"/>
      <c r="K543" s="268"/>
      <c r="L543" s="268"/>
      <c r="M543" s="268"/>
      <c r="N543" s="268"/>
      <c r="O543" s="268"/>
      <c r="P543" s="268"/>
      <c r="Q543" s="268"/>
      <c r="R543" s="268"/>
    </row>
    <row r="544" spans="2:18" x14ac:dyDescent="0.3">
      <c r="B544" s="268"/>
      <c r="C544" s="268"/>
      <c r="D544" s="268"/>
      <c r="E544" s="268"/>
      <c r="F544" s="268"/>
      <c r="G544" s="268"/>
      <c r="H544" s="268"/>
      <c r="I544" s="268"/>
      <c r="J544" s="268"/>
      <c r="K544" s="268"/>
      <c r="L544" s="268"/>
      <c r="M544" s="268"/>
      <c r="N544" s="268"/>
      <c r="O544" s="268"/>
      <c r="P544" s="268"/>
      <c r="Q544" s="268"/>
      <c r="R544" s="268"/>
    </row>
    <row r="545" spans="2:18" x14ac:dyDescent="0.3">
      <c r="B545" s="268"/>
      <c r="C545" s="268"/>
      <c r="D545" s="268"/>
      <c r="E545" s="268"/>
      <c r="F545" s="268"/>
      <c r="G545" s="268"/>
      <c r="H545" s="268"/>
      <c r="I545" s="268"/>
      <c r="J545" s="268"/>
      <c r="K545" s="268"/>
      <c r="L545" s="268"/>
      <c r="M545" s="268"/>
      <c r="N545" s="268"/>
      <c r="O545" s="268"/>
      <c r="P545" s="268"/>
      <c r="Q545" s="268"/>
      <c r="R545" s="268"/>
    </row>
    <row r="546" spans="2:18" x14ac:dyDescent="0.3">
      <c r="B546" s="268"/>
      <c r="C546" s="268"/>
      <c r="D546" s="268"/>
      <c r="E546" s="268"/>
      <c r="F546" s="268"/>
      <c r="G546" s="268"/>
      <c r="H546" s="268"/>
      <c r="I546" s="268"/>
      <c r="J546" s="268"/>
      <c r="K546" s="268"/>
      <c r="L546" s="268"/>
      <c r="M546" s="268"/>
      <c r="N546" s="268"/>
      <c r="O546" s="268"/>
      <c r="P546" s="268"/>
      <c r="Q546" s="268"/>
      <c r="R546" s="268"/>
    </row>
    <row r="547" spans="2:18" x14ac:dyDescent="0.3">
      <c r="B547" s="268"/>
      <c r="C547" s="268"/>
      <c r="D547" s="268"/>
      <c r="E547" s="268"/>
      <c r="F547" s="268"/>
      <c r="G547" s="268"/>
      <c r="H547" s="268"/>
      <c r="I547" s="268"/>
      <c r="J547" s="268"/>
      <c r="K547" s="268"/>
      <c r="L547" s="268"/>
      <c r="M547" s="268"/>
      <c r="N547" s="268"/>
      <c r="O547" s="268"/>
      <c r="P547" s="268"/>
      <c r="Q547" s="268"/>
      <c r="R547" s="268"/>
    </row>
    <row r="548" spans="2:18" x14ac:dyDescent="0.3">
      <c r="B548" s="268"/>
      <c r="C548" s="268"/>
      <c r="D548" s="268"/>
      <c r="E548" s="268"/>
      <c r="F548" s="268"/>
      <c r="G548" s="268"/>
      <c r="H548" s="268"/>
      <c r="I548" s="268"/>
      <c r="J548" s="268"/>
      <c r="K548" s="268"/>
      <c r="L548" s="268"/>
      <c r="M548" s="268"/>
      <c r="N548" s="268"/>
      <c r="O548" s="268"/>
      <c r="P548" s="268"/>
      <c r="Q548" s="268"/>
      <c r="R548" s="268"/>
    </row>
    <row r="549" spans="2:18" x14ac:dyDescent="0.3"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8"/>
      <c r="P549" s="268"/>
      <c r="Q549" s="268"/>
      <c r="R549" s="268"/>
    </row>
    <row r="550" spans="2:18" x14ac:dyDescent="0.3">
      <c r="B550" s="268"/>
      <c r="C550" s="268"/>
      <c r="D550" s="268"/>
      <c r="E550" s="268"/>
      <c r="F550" s="268"/>
      <c r="G550" s="268"/>
      <c r="H550" s="268"/>
      <c r="I550" s="268"/>
      <c r="J550" s="268"/>
      <c r="K550" s="268"/>
      <c r="L550" s="268"/>
      <c r="M550" s="268"/>
      <c r="N550" s="268"/>
      <c r="O550" s="268"/>
      <c r="P550" s="268"/>
      <c r="Q550" s="268"/>
      <c r="R550" s="268"/>
    </row>
    <row r="551" spans="2:18" x14ac:dyDescent="0.3">
      <c r="B551" s="268"/>
      <c r="C551" s="268"/>
      <c r="D551" s="268"/>
      <c r="E551" s="268"/>
      <c r="F551" s="268"/>
      <c r="G551" s="268"/>
      <c r="H551" s="268"/>
      <c r="I551" s="268"/>
      <c r="J551" s="268"/>
      <c r="K551" s="268"/>
      <c r="L551" s="268"/>
      <c r="M551" s="268"/>
      <c r="N551" s="268"/>
      <c r="O551" s="268"/>
      <c r="P551" s="268"/>
      <c r="Q551" s="268"/>
      <c r="R551" s="268"/>
    </row>
    <row r="552" spans="2:18" x14ac:dyDescent="0.3">
      <c r="B552" s="268"/>
      <c r="C552" s="268"/>
      <c r="D552" s="268"/>
      <c r="E552" s="268"/>
      <c r="F552" s="268"/>
      <c r="G552" s="268"/>
      <c r="H552" s="268"/>
      <c r="I552" s="268"/>
      <c r="J552" s="268"/>
      <c r="K552" s="268"/>
      <c r="L552" s="268"/>
      <c r="M552" s="268"/>
      <c r="N552" s="268"/>
      <c r="O552" s="268"/>
      <c r="P552" s="268"/>
      <c r="Q552" s="268"/>
      <c r="R552" s="268"/>
    </row>
    <row r="553" spans="2:18" x14ac:dyDescent="0.3">
      <c r="B553" s="268"/>
      <c r="C553" s="268"/>
      <c r="D553" s="268"/>
      <c r="E553" s="268"/>
      <c r="F553" s="268"/>
      <c r="G553" s="268"/>
      <c r="H553" s="268"/>
      <c r="I553" s="268"/>
      <c r="J553" s="268"/>
      <c r="K553" s="268"/>
      <c r="L553" s="268"/>
      <c r="M553" s="268"/>
      <c r="N553" s="268"/>
      <c r="O553" s="268"/>
      <c r="P553" s="268"/>
      <c r="Q553" s="268"/>
      <c r="R553" s="268"/>
    </row>
    <row r="554" spans="2:18" x14ac:dyDescent="0.3">
      <c r="B554" s="268"/>
      <c r="C554" s="268"/>
      <c r="D554" s="268"/>
      <c r="E554" s="268"/>
      <c r="F554" s="268"/>
      <c r="G554" s="268"/>
      <c r="H554" s="268"/>
      <c r="I554" s="268"/>
      <c r="J554" s="268"/>
      <c r="K554" s="268"/>
      <c r="L554" s="268"/>
      <c r="M554" s="268"/>
      <c r="N554" s="268"/>
      <c r="O554" s="268"/>
      <c r="P554" s="268"/>
      <c r="Q554" s="268"/>
      <c r="R554" s="268"/>
    </row>
    <row r="555" spans="2:18" x14ac:dyDescent="0.3">
      <c r="B555" s="268"/>
      <c r="C555" s="268"/>
      <c r="D555" s="268"/>
      <c r="E555" s="268"/>
      <c r="F555" s="268"/>
      <c r="G555" s="268"/>
      <c r="H555" s="268"/>
      <c r="I555" s="268"/>
      <c r="J555" s="268"/>
      <c r="K555" s="268"/>
      <c r="L555" s="268"/>
      <c r="M555" s="268"/>
      <c r="N555" s="268"/>
      <c r="O555" s="268"/>
      <c r="P555" s="268"/>
      <c r="Q555" s="268"/>
      <c r="R555" s="268"/>
    </row>
    <row r="556" spans="2:18" x14ac:dyDescent="0.3">
      <c r="B556" s="268"/>
      <c r="C556" s="268"/>
      <c r="D556" s="268"/>
      <c r="E556" s="268"/>
      <c r="F556" s="268"/>
      <c r="G556" s="268"/>
      <c r="H556" s="268"/>
      <c r="I556" s="268"/>
      <c r="J556" s="268"/>
      <c r="K556" s="268"/>
      <c r="L556" s="268"/>
      <c r="M556" s="268"/>
      <c r="N556" s="268"/>
      <c r="O556" s="268"/>
      <c r="P556" s="268"/>
      <c r="Q556" s="268"/>
      <c r="R556" s="268"/>
    </row>
    <row r="557" spans="2:18" x14ac:dyDescent="0.3">
      <c r="B557" s="268"/>
      <c r="C557" s="268"/>
      <c r="D557" s="268"/>
      <c r="E557" s="268"/>
      <c r="F557" s="268"/>
      <c r="G557" s="268"/>
      <c r="H557" s="268"/>
      <c r="I557" s="268"/>
      <c r="J557" s="268"/>
      <c r="K557" s="268"/>
      <c r="L557" s="268"/>
      <c r="M557" s="268"/>
      <c r="N557" s="268"/>
      <c r="O557" s="268"/>
      <c r="P557" s="268"/>
      <c r="Q557" s="268"/>
      <c r="R557" s="268"/>
    </row>
    <row r="558" spans="2:18" x14ac:dyDescent="0.3">
      <c r="B558" s="268"/>
      <c r="C558" s="268"/>
      <c r="D558" s="268"/>
      <c r="E558" s="268"/>
      <c r="F558" s="268"/>
      <c r="G558" s="268"/>
      <c r="H558" s="268"/>
      <c r="I558" s="268"/>
      <c r="J558" s="268"/>
      <c r="K558" s="268"/>
      <c r="L558" s="268"/>
      <c r="M558" s="268"/>
      <c r="N558" s="268"/>
      <c r="O558" s="268"/>
      <c r="P558" s="268"/>
      <c r="Q558" s="268"/>
      <c r="R558" s="268"/>
    </row>
    <row r="559" spans="2:18" x14ac:dyDescent="0.3">
      <c r="B559" s="268"/>
      <c r="C559" s="268"/>
      <c r="D559" s="268"/>
      <c r="E559" s="268"/>
      <c r="F559" s="268"/>
      <c r="G559" s="268"/>
      <c r="H559" s="268"/>
      <c r="I559" s="268"/>
      <c r="J559" s="268"/>
      <c r="K559" s="268"/>
      <c r="L559" s="268"/>
      <c r="M559" s="268"/>
      <c r="N559" s="268"/>
      <c r="O559" s="268"/>
      <c r="P559" s="268"/>
      <c r="Q559" s="268"/>
      <c r="R559" s="268"/>
    </row>
    <row r="560" spans="2:18" x14ac:dyDescent="0.3">
      <c r="B560" s="268"/>
      <c r="C560" s="268"/>
      <c r="D560" s="268"/>
      <c r="E560" s="268"/>
      <c r="F560" s="268"/>
      <c r="G560" s="268"/>
      <c r="H560" s="268"/>
      <c r="I560" s="268"/>
      <c r="J560" s="268"/>
      <c r="K560" s="268"/>
      <c r="L560" s="268"/>
      <c r="M560" s="268"/>
      <c r="N560" s="268"/>
      <c r="O560" s="268"/>
      <c r="P560" s="268"/>
      <c r="Q560" s="268"/>
      <c r="R560" s="268"/>
    </row>
    <row r="561" spans="2:18" x14ac:dyDescent="0.3">
      <c r="B561" s="268"/>
      <c r="C561" s="268"/>
      <c r="D561" s="268"/>
      <c r="E561" s="268"/>
      <c r="F561" s="268"/>
      <c r="G561" s="268"/>
      <c r="H561" s="268"/>
      <c r="I561" s="268"/>
      <c r="J561" s="268"/>
      <c r="K561" s="268"/>
      <c r="L561" s="268"/>
      <c r="M561" s="268"/>
      <c r="N561" s="268"/>
      <c r="O561" s="268"/>
      <c r="P561" s="268"/>
      <c r="Q561" s="268"/>
      <c r="R561" s="268"/>
    </row>
    <row r="562" spans="2:18" x14ac:dyDescent="0.3">
      <c r="B562" s="268"/>
      <c r="C562" s="268"/>
      <c r="D562" s="268"/>
      <c r="E562" s="268"/>
      <c r="F562" s="268"/>
      <c r="G562" s="268"/>
      <c r="H562" s="268"/>
      <c r="I562" s="268"/>
      <c r="J562" s="268"/>
      <c r="K562" s="268"/>
      <c r="L562" s="268"/>
      <c r="M562" s="268"/>
      <c r="N562" s="268"/>
      <c r="O562" s="268"/>
      <c r="P562" s="268"/>
      <c r="Q562" s="268"/>
      <c r="R562" s="268"/>
    </row>
    <row r="563" spans="2:18" x14ac:dyDescent="0.3">
      <c r="B563" s="268"/>
      <c r="C563" s="268"/>
      <c r="D563" s="268"/>
      <c r="E563" s="268"/>
      <c r="F563" s="268"/>
      <c r="G563" s="268"/>
      <c r="H563" s="268"/>
      <c r="I563" s="268"/>
      <c r="J563" s="268"/>
      <c r="K563" s="268"/>
      <c r="L563" s="268"/>
      <c r="M563" s="268"/>
      <c r="N563" s="268"/>
      <c r="O563" s="268"/>
      <c r="P563" s="268"/>
      <c r="Q563" s="268"/>
      <c r="R563" s="268"/>
    </row>
    <row r="564" spans="2:18" x14ac:dyDescent="0.3">
      <c r="B564" s="268"/>
      <c r="C564" s="268"/>
      <c r="D564" s="268"/>
      <c r="E564" s="268"/>
      <c r="F564" s="268"/>
      <c r="G564" s="268"/>
      <c r="H564" s="268"/>
      <c r="I564" s="268"/>
      <c r="J564" s="268"/>
      <c r="K564" s="268"/>
      <c r="L564" s="268"/>
      <c r="M564" s="268"/>
      <c r="N564" s="268"/>
      <c r="O564" s="268"/>
      <c r="P564" s="268"/>
      <c r="Q564" s="268"/>
      <c r="R564" s="268"/>
    </row>
    <row r="565" spans="2:18" x14ac:dyDescent="0.3">
      <c r="B565" s="268"/>
      <c r="C565" s="268"/>
      <c r="D565" s="268"/>
      <c r="E565" s="268"/>
      <c r="F565" s="268"/>
      <c r="G565" s="268"/>
      <c r="H565" s="268"/>
      <c r="I565" s="268"/>
      <c r="J565" s="268"/>
      <c r="K565" s="268"/>
      <c r="L565" s="268"/>
      <c r="M565" s="268"/>
      <c r="N565" s="268"/>
      <c r="O565" s="268"/>
      <c r="P565" s="268"/>
      <c r="Q565" s="268"/>
      <c r="R565" s="268"/>
    </row>
    <row r="566" spans="2:18" x14ac:dyDescent="0.3">
      <c r="B566" s="268"/>
      <c r="C566" s="268"/>
      <c r="D566" s="268"/>
      <c r="E566" s="268"/>
      <c r="F566" s="268"/>
      <c r="G566" s="268"/>
      <c r="H566" s="268"/>
      <c r="I566" s="268"/>
      <c r="J566" s="268"/>
      <c r="K566" s="268"/>
      <c r="L566" s="268"/>
      <c r="M566" s="268"/>
      <c r="N566" s="268"/>
      <c r="O566" s="268"/>
      <c r="P566" s="268"/>
      <c r="Q566" s="268"/>
      <c r="R566" s="268"/>
    </row>
    <row r="567" spans="2:18" x14ac:dyDescent="0.3">
      <c r="B567" s="268"/>
      <c r="C567" s="268"/>
      <c r="D567" s="268"/>
      <c r="E567" s="268"/>
      <c r="F567" s="268"/>
      <c r="G567" s="268"/>
      <c r="H567" s="268"/>
      <c r="I567" s="268"/>
      <c r="J567" s="268"/>
      <c r="K567" s="268"/>
      <c r="L567" s="268"/>
      <c r="M567" s="268"/>
      <c r="N567" s="268"/>
      <c r="O567" s="268"/>
      <c r="P567" s="268"/>
      <c r="Q567" s="268"/>
      <c r="R567" s="268"/>
    </row>
    <row r="568" spans="2:18" x14ac:dyDescent="0.3">
      <c r="B568" s="268"/>
      <c r="C568" s="268"/>
      <c r="D568" s="268"/>
      <c r="E568" s="268"/>
      <c r="F568" s="268"/>
      <c r="G568" s="268"/>
      <c r="H568" s="268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/>
    </row>
    <row r="569" spans="2:18" x14ac:dyDescent="0.3">
      <c r="B569" s="268"/>
      <c r="C569" s="268"/>
      <c r="D569" s="268"/>
      <c r="E569" s="268"/>
      <c r="F569" s="268"/>
      <c r="G569" s="268"/>
      <c r="H569" s="268"/>
      <c r="I569" s="268"/>
      <c r="J569" s="268"/>
      <c r="K569" s="268"/>
      <c r="L569" s="268"/>
      <c r="M569" s="268"/>
      <c r="N569" s="268"/>
      <c r="O569" s="268"/>
      <c r="P569" s="268"/>
      <c r="Q569" s="268"/>
      <c r="R569" s="268"/>
    </row>
    <row r="570" spans="2:18" x14ac:dyDescent="0.3">
      <c r="B570" s="268"/>
      <c r="C570" s="268"/>
      <c r="D570" s="268"/>
      <c r="E570" s="268"/>
      <c r="F570" s="268"/>
      <c r="G570" s="268"/>
      <c r="H570" s="268"/>
      <c r="I570" s="268"/>
      <c r="J570" s="268"/>
      <c r="K570" s="268"/>
      <c r="L570" s="268"/>
      <c r="M570" s="268"/>
      <c r="N570" s="268"/>
      <c r="O570" s="268"/>
      <c r="P570" s="268"/>
      <c r="Q570" s="268"/>
      <c r="R570" s="268"/>
    </row>
    <row r="571" spans="2:18" x14ac:dyDescent="0.3">
      <c r="B571" s="268"/>
      <c r="C571" s="268"/>
      <c r="D571" s="268"/>
      <c r="E571" s="268"/>
      <c r="F571" s="268"/>
      <c r="G571" s="268"/>
      <c r="H571" s="268"/>
      <c r="I571" s="268"/>
      <c r="J571" s="268"/>
      <c r="K571" s="268"/>
      <c r="L571" s="268"/>
      <c r="M571" s="268"/>
      <c r="N571" s="268"/>
      <c r="O571" s="268"/>
      <c r="P571" s="268"/>
      <c r="Q571" s="268"/>
      <c r="R571" s="268"/>
    </row>
    <row r="572" spans="2:18" x14ac:dyDescent="0.3">
      <c r="B572" s="268"/>
      <c r="C572" s="268"/>
      <c r="D572" s="268"/>
      <c r="E572" s="268"/>
      <c r="F572" s="268"/>
      <c r="G572" s="268"/>
      <c r="H572" s="268"/>
      <c r="I572" s="268"/>
      <c r="J572" s="268"/>
      <c r="K572" s="268"/>
      <c r="L572" s="268"/>
      <c r="M572" s="268"/>
      <c r="N572" s="268"/>
      <c r="O572" s="268"/>
      <c r="P572" s="268"/>
      <c r="Q572" s="268"/>
      <c r="R572" s="268"/>
    </row>
    <row r="573" spans="2:18" x14ac:dyDescent="0.3">
      <c r="B573" s="268"/>
      <c r="C573" s="268"/>
      <c r="D573" s="268"/>
      <c r="E573" s="268"/>
      <c r="F573" s="268"/>
      <c r="G573" s="268"/>
      <c r="H573" s="268"/>
      <c r="I573" s="268"/>
      <c r="J573" s="268"/>
      <c r="K573" s="268"/>
      <c r="L573" s="268"/>
      <c r="M573" s="268"/>
      <c r="N573" s="268"/>
      <c r="O573" s="268"/>
      <c r="P573" s="268"/>
      <c r="Q573" s="268"/>
      <c r="R573" s="268"/>
    </row>
    <row r="574" spans="2:18" x14ac:dyDescent="0.3">
      <c r="B574" s="268"/>
      <c r="C574" s="268"/>
      <c r="D574" s="268"/>
      <c r="E574" s="268"/>
      <c r="F574" s="268"/>
      <c r="G574" s="268"/>
      <c r="H574" s="268"/>
      <c r="I574" s="268"/>
      <c r="J574" s="268"/>
      <c r="K574" s="268"/>
      <c r="L574" s="268"/>
      <c r="M574" s="268"/>
      <c r="N574" s="268"/>
      <c r="O574" s="268"/>
      <c r="P574" s="268"/>
      <c r="Q574" s="268"/>
      <c r="R574" s="268"/>
    </row>
    <row r="575" spans="2:18" x14ac:dyDescent="0.3">
      <c r="B575" s="268"/>
      <c r="C575" s="268"/>
      <c r="D575" s="268"/>
      <c r="E575" s="268"/>
      <c r="F575" s="268"/>
      <c r="G575" s="268"/>
      <c r="H575" s="268"/>
      <c r="I575" s="268"/>
      <c r="J575" s="268"/>
      <c r="K575" s="268"/>
      <c r="L575" s="268"/>
      <c r="M575" s="268"/>
      <c r="N575" s="268"/>
      <c r="O575" s="268"/>
      <c r="P575" s="268"/>
      <c r="Q575" s="268"/>
      <c r="R575" s="268"/>
    </row>
    <row r="576" spans="2:18" x14ac:dyDescent="0.3">
      <c r="B576" s="268"/>
      <c r="C576" s="268"/>
      <c r="D576" s="268"/>
      <c r="E576" s="268"/>
      <c r="F576" s="268"/>
      <c r="G576" s="268"/>
      <c r="H576" s="268"/>
      <c r="I576" s="268"/>
      <c r="J576" s="268"/>
      <c r="K576" s="268"/>
      <c r="L576" s="268"/>
      <c r="M576" s="268"/>
      <c r="N576" s="268"/>
      <c r="O576" s="268"/>
      <c r="P576" s="268"/>
      <c r="Q576" s="268"/>
      <c r="R576" s="268"/>
    </row>
    <row r="577" spans="2:18" x14ac:dyDescent="0.3">
      <c r="B577" s="268"/>
      <c r="C577" s="268"/>
      <c r="D577" s="268"/>
      <c r="E577" s="268"/>
      <c r="F577" s="268"/>
      <c r="G577" s="268"/>
      <c r="H577" s="268"/>
      <c r="I577" s="268"/>
      <c r="J577" s="268"/>
      <c r="K577" s="268"/>
      <c r="L577" s="268"/>
      <c r="M577" s="268"/>
      <c r="N577" s="268"/>
      <c r="O577" s="268"/>
      <c r="P577" s="268"/>
      <c r="Q577" s="268"/>
      <c r="R577" s="268"/>
    </row>
    <row r="578" spans="2:18" x14ac:dyDescent="0.3">
      <c r="B578" s="268"/>
      <c r="C578" s="268"/>
      <c r="D578" s="268"/>
      <c r="E578" s="268"/>
      <c r="F578" s="268"/>
      <c r="G578" s="268"/>
      <c r="H578" s="268"/>
      <c r="I578" s="268"/>
      <c r="J578" s="268"/>
      <c r="K578" s="268"/>
      <c r="L578" s="268"/>
      <c r="M578" s="268"/>
      <c r="N578" s="268"/>
      <c r="O578" s="268"/>
      <c r="P578" s="268"/>
      <c r="Q578" s="268"/>
      <c r="R578" s="268"/>
    </row>
    <row r="579" spans="2:18" x14ac:dyDescent="0.3">
      <c r="B579" s="268"/>
      <c r="C579" s="268"/>
      <c r="D579" s="268"/>
      <c r="E579" s="268"/>
      <c r="F579" s="268"/>
      <c r="G579" s="268"/>
      <c r="H579" s="268"/>
      <c r="I579" s="268"/>
      <c r="J579" s="268"/>
      <c r="K579" s="268"/>
      <c r="L579" s="268"/>
      <c r="M579" s="268"/>
      <c r="N579" s="268"/>
      <c r="O579" s="268"/>
      <c r="P579" s="268"/>
      <c r="Q579" s="268"/>
      <c r="R579" s="268"/>
    </row>
    <row r="580" spans="2:18" x14ac:dyDescent="0.3">
      <c r="B580" s="268"/>
      <c r="C580" s="268"/>
      <c r="D580" s="268"/>
      <c r="E580" s="268"/>
      <c r="F580" s="268"/>
      <c r="G580" s="268"/>
      <c r="H580" s="268"/>
      <c r="I580" s="268"/>
      <c r="J580" s="268"/>
      <c r="K580" s="268"/>
      <c r="L580" s="268"/>
      <c r="M580" s="268"/>
      <c r="N580" s="268"/>
      <c r="O580" s="268"/>
      <c r="P580" s="268"/>
      <c r="Q580" s="268"/>
      <c r="R580" s="268"/>
    </row>
    <row r="581" spans="2:18" x14ac:dyDescent="0.3">
      <c r="B581" s="268"/>
      <c r="C581" s="268"/>
      <c r="D581" s="268"/>
      <c r="E581" s="268"/>
      <c r="F581" s="268"/>
      <c r="G581" s="268"/>
      <c r="H581" s="268"/>
      <c r="I581" s="268"/>
      <c r="J581" s="268"/>
      <c r="K581" s="268"/>
      <c r="L581" s="268"/>
      <c r="M581" s="268"/>
      <c r="N581" s="268"/>
      <c r="O581" s="268"/>
      <c r="P581" s="268"/>
      <c r="Q581" s="268"/>
      <c r="R581" s="268"/>
    </row>
    <row r="582" spans="2:18" x14ac:dyDescent="0.3">
      <c r="B582" s="268"/>
      <c r="C582" s="268"/>
      <c r="D582" s="268"/>
      <c r="E582" s="268"/>
      <c r="F582" s="268"/>
      <c r="G582" s="268"/>
      <c r="H582" s="268"/>
      <c r="I582" s="268"/>
      <c r="J582" s="268"/>
      <c r="K582" s="268"/>
      <c r="L582" s="268"/>
      <c r="M582" s="268"/>
      <c r="N582" s="268"/>
      <c r="O582" s="268"/>
      <c r="P582" s="268"/>
      <c r="Q582" s="268"/>
      <c r="R582" s="268"/>
    </row>
    <row r="583" spans="2:18" x14ac:dyDescent="0.3">
      <c r="B583" s="268"/>
      <c r="C583" s="268"/>
      <c r="D583" s="268"/>
      <c r="E583" s="268"/>
      <c r="F583" s="268"/>
      <c r="G583" s="268"/>
      <c r="H583" s="268"/>
      <c r="I583" s="268"/>
      <c r="J583" s="268"/>
      <c r="K583" s="268"/>
      <c r="L583" s="268"/>
      <c r="M583" s="268"/>
      <c r="N583" s="268"/>
      <c r="O583" s="268"/>
      <c r="P583" s="268"/>
      <c r="Q583" s="268"/>
      <c r="R583" s="268"/>
    </row>
    <row r="584" spans="2:18" x14ac:dyDescent="0.3">
      <c r="B584" s="268"/>
      <c r="C584" s="268"/>
      <c r="D584" s="268"/>
      <c r="E584" s="268"/>
      <c r="F584" s="268"/>
      <c r="G584" s="268"/>
      <c r="H584" s="268"/>
      <c r="I584" s="268"/>
      <c r="J584" s="268"/>
      <c r="K584" s="268"/>
      <c r="L584" s="268"/>
      <c r="M584" s="268"/>
      <c r="N584" s="268"/>
      <c r="O584" s="268"/>
      <c r="P584" s="268"/>
      <c r="Q584" s="268"/>
      <c r="R584" s="268"/>
    </row>
    <row r="585" spans="2:18" x14ac:dyDescent="0.3">
      <c r="B585" s="268"/>
      <c r="C585" s="268"/>
      <c r="D585" s="268"/>
      <c r="E585" s="268"/>
      <c r="F585" s="268"/>
      <c r="G585" s="268"/>
      <c r="H585" s="268"/>
      <c r="I585" s="268"/>
      <c r="J585" s="268"/>
      <c r="K585" s="268"/>
      <c r="L585" s="268"/>
      <c r="M585" s="268"/>
      <c r="N585" s="268"/>
      <c r="O585" s="268"/>
      <c r="P585" s="268"/>
      <c r="Q585" s="268"/>
      <c r="R585" s="268"/>
    </row>
    <row r="586" spans="2:18" x14ac:dyDescent="0.3">
      <c r="B586" s="268"/>
      <c r="C586" s="268"/>
      <c r="D586" s="268"/>
      <c r="E586" s="268"/>
      <c r="F586" s="268"/>
      <c r="G586" s="268"/>
      <c r="H586" s="268"/>
      <c r="I586" s="268"/>
      <c r="J586" s="268"/>
      <c r="K586" s="268"/>
      <c r="L586" s="268"/>
      <c r="M586" s="268"/>
      <c r="N586" s="268"/>
      <c r="O586" s="268"/>
      <c r="P586" s="268"/>
      <c r="Q586" s="268"/>
      <c r="R586" s="268"/>
    </row>
    <row r="587" spans="2:18" x14ac:dyDescent="0.3">
      <c r="B587" s="268"/>
      <c r="C587" s="268"/>
      <c r="D587" s="268"/>
      <c r="E587" s="268"/>
      <c r="F587" s="268"/>
      <c r="G587" s="268"/>
      <c r="H587" s="268"/>
      <c r="I587" s="268"/>
      <c r="J587" s="268"/>
      <c r="K587" s="268"/>
      <c r="L587" s="268"/>
      <c r="M587" s="268"/>
      <c r="N587" s="268"/>
      <c r="O587" s="268"/>
      <c r="P587" s="268"/>
      <c r="Q587" s="268"/>
      <c r="R587" s="268"/>
    </row>
    <row r="588" spans="2:18" x14ac:dyDescent="0.3">
      <c r="B588" s="268"/>
      <c r="C588" s="268"/>
      <c r="D588" s="268"/>
      <c r="E588" s="268"/>
      <c r="F588" s="268"/>
      <c r="G588" s="268"/>
      <c r="H588" s="268"/>
      <c r="I588" s="268"/>
      <c r="J588" s="268"/>
      <c r="K588" s="268"/>
      <c r="L588" s="268"/>
      <c r="M588" s="268"/>
      <c r="N588" s="268"/>
      <c r="O588" s="268"/>
      <c r="P588" s="268"/>
      <c r="Q588" s="268"/>
      <c r="R588" s="268"/>
    </row>
    <row r="589" spans="2:18" x14ac:dyDescent="0.3">
      <c r="B589" s="268"/>
      <c r="C589" s="268"/>
      <c r="D589" s="268"/>
      <c r="E589" s="268"/>
      <c r="F589" s="268"/>
      <c r="G589" s="268"/>
      <c r="H589" s="268"/>
      <c r="I589" s="268"/>
      <c r="J589" s="268"/>
      <c r="K589" s="268"/>
      <c r="L589" s="268"/>
      <c r="M589" s="268"/>
      <c r="N589" s="268"/>
      <c r="O589" s="268"/>
      <c r="P589" s="268"/>
      <c r="Q589" s="268"/>
      <c r="R589" s="268"/>
    </row>
    <row r="590" spans="2:18" x14ac:dyDescent="0.3">
      <c r="B590" s="268"/>
      <c r="C590" s="268"/>
      <c r="D590" s="268"/>
      <c r="E590" s="268"/>
      <c r="F590" s="268"/>
      <c r="G590" s="268"/>
      <c r="H590" s="268"/>
      <c r="I590" s="268"/>
      <c r="J590" s="268"/>
      <c r="K590" s="268"/>
      <c r="L590" s="268"/>
      <c r="M590" s="268"/>
      <c r="N590" s="268"/>
      <c r="O590" s="268"/>
      <c r="P590" s="268"/>
      <c r="Q590" s="268"/>
      <c r="R590" s="268"/>
    </row>
    <row r="591" spans="2:18" x14ac:dyDescent="0.3">
      <c r="B591" s="268"/>
      <c r="C591" s="268"/>
      <c r="D591" s="268"/>
      <c r="E591" s="268"/>
      <c r="F591" s="268"/>
      <c r="G591" s="268"/>
      <c r="H591" s="268"/>
      <c r="I591" s="268"/>
      <c r="J591" s="268"/>
      <c r="K591" s="268"/>
      <c r="L591" s="268"/>
      <c r="M591" s="268"/>
      <c r="N591" s="268"/>
      <c r="O591" s="268"/>
      <c r="P591" s="268"/>
      <c r="Q591" s="268"/>
      <c r="R591" s="268"/>
    </row>
    <row r="592" spans="2:18" x14ac:dyDescent="0.3">
      <c r="B592" s="268"/>
      <c r="C592" s="268"/>
      <c r="D592" s="268"/>
      <c r="E592" s="268"/>
      <c r="F592" s="268"/>
      <c r="G592" s="268"/>
      <c r="H592" s="268"/>
      <c r="I592" s="268"/>
      <c r="J592" s="268"/>
      <c r="K592" s="268"/>
      <c r="L592" s="268"/>
      <c r="M592" s="268"/>
      <c r="N592" s="268"/>
      <c r="O592" s="268"/>
      <c r="P592" s="268"/>
      <c r="Q592" s="268"/>
      <c r="R592" s="268"/>
    </row>
    <row r="593" spans="2:18" x14ac:dyDescent="0.3">
      <c r="B593" s="268"/>
      <c r="C593" s="268"/>
      <c r="D593" s="268"/>
      <c r="E593" s="268"/>
      <c r="F593" s="268"/>
      <c r="G593" s="268"/>
      <c r="H593" s="268"/>
      <c r="I593" s="268"/>
      <c r="J593" s="268"/>
      <c r="K593" s="268"/>
      <c r="L593" s="268"/>
      <c r="M593" s="268"/>
      <c r="N593" s="268"/>
      <c r="O593" s="268"/>
      <c r="P593" s="268"/>
      <c r="Q593" s="268"/>
      <c r="R593" s="268"/>
    </row>
    <row r="594" spans="2:18" x14ac:dyDescent="0.3">
      <c r="B594" s="268"/>
      <c r="C594" s="268"/>
      <c r="D594" s="268"/>
      <c r="E594" s="268"/>
      <c r="F594" s="268"/>
      <c r="G594" s="268"/>
      <c r="H594" s="268"/>
      <c r="I594" s="268"/>
      <c r="J594" s="268"/>
      <c r="K594" s="268"/>
      <c r="L594" s="268"/>
      <c r="M594" s="268"/>
      <c r="N594" s="268"/>
      <c r="O594" s="268"/>
      <c r="P594" s="268"/>
      <c r="Q594" s="268"/>
      <c r="R594" s="268"/>
    </row>
    <row r="595" spans="2:18" x14ac:dyDescent="0.3">
      <c r="B595" s="268"/>
      <c r="C595" s="268"/>
      <c r="D595" s="268"/>
      <c r="E595" s="268"/>
      <c r="F595" s="268"/>
      <c r="G595" s="268"/>
      <c r="H595" s="268"/>
      <c r="I595" s="268"/>
      <c r="J595" s="268"/>
      <c r="K595" s="268"/>
      <c r="L595" s="268"/>
      <c r="M595" s="268"/>
      <c r="N595" s="268"/>
      <c r="O595" s="268"/>
      <c r="P595" s="268"/>
      <c r="Q595" s="268"/>
      <c r="R595" s="268"/>
    </row>
    <row r="596" spans="2:18" x14ac:dyDescent="0.3">
      <c r="B596" s="268"/>
      <c r="C596" s="268"/>
      <c r="D596" s="268"/>
      <c r="E596" s="268"/>
      <c r="F596" s="268"/>
      <c r="G596" s="268"/>
      <c r="H596" s="268"/>
      <c r="I596" s="268"/>
      <c r="J596" s="268"/>
      <c r="K596" s="268"/>
      <c r="L596" s="268"/>
      <c r="M596" s="268"/>
      <c r="N596" s="268"/>
      <c r="O596" s="268"/>
      <c r="P596" s="268"/>
      <c r="Q596" s="268"/>
      <c r="R596" s="268"/>
    </row>
    <row r="597" spans="2:18" x14ac:dyDescent="0.3">
      <c r="B597" s="268"/>
      <c r="C597" s="268"/>
      <c r="D597" s="268"/>
      <c r="E597" s="268"/>
      <c r="F597" s="268"/>
      <c r="G597" s="268"/>
      <c r="H597" s="268"/>
      <c r="I597" s="268"/>
      <c r="J597" s="268"/>
      <c r="K597" s="268"/>
      <c r="L597" s="268"/>
      <c r="M597" s="268"/>
      <c r="N597" s="268"/>
      <c r="O597" s="268"/>
      <c r="P597" s="268"/>
      <c r="Q597" s="268"/>
      <c r="R597" s="268"/>
    </row>
    <row r="598" spans="2:18" x14ac:dyDescent="0.3">
      <c r="B598" s="268"/>
      <c r="C598" s="268"/>
      <c r="D598" s="268"/>
      <c r="E598" s="268"/>
      <c r="F598" s="268"/>
      <c r="G598" s="268"/>
      <c r="H598" s="268"/>
      <c r="I598" s="268"/>
      <c r="J598" s="268"/>
      <c r="K598" s="268"/>
      <c r="L598" s="268"/>
      <c r="M598" s="268"/>
      <c r="N598" s="268"/>
      <c r="O598" s="268"/>
      <c r="P598" s="268"/>
      <c r="Q598" s="268"/>
      <c r="R598" s="268"/>
    </row>
    <row r="599" spans="2:18" x14ac:dyDescent="0.3">
      <c r="B599" s="268"/>
      <c r="C599" s="268"/>
      <c r="D599" s="268"/>
      <c r="E599" s="268"/>
      <c r="F599" s="268"/>
      <c r="G599" s="268"/>
      <c r="H599" s="268"/>
      <c r="I599" s="268"/>
      <c r="J599" s="268"/>
      <c r="K599" s="268"/>
      <c r="L599" s="268"/>
      <c r="M599" s="268"/>
      <c r="N599" s="268"/>
      <c r="O599" s="268"/>
      <c r="P599" s="268"/>
      <c r="Q599" s="268"/>
      <c r="R599" s="268"/>
    </row>
    <row r="600" spans="2:18" x14ac:dyDescent="0.3">
      <c r="B600" s="268"/>
      <c r="C600" s="268"/>
      <c r="D600" s="268"/>
      <c r="E600" s="268"/>
      <c r="F600" s="268"/>
      <c r="G600" s="268"/>
      <c r="H600" s="268"/>
      <c r="I600" s="268"/>
      <c r="J600" s="268"/>
      <c r="K600" s="268"/>
      <c r="L600" s="268"/>
      <c r="M600" s="268"/>
      <c r="N600" s="268"/>
      <c r="O600" s="268"/>
      <c r="P600" s="268"/>
      <c r="Q600" s="268"/>
      <c r="R600" s="268"/>
    </row>
    <row r="601" spans="2:18" x14ac:dyDescent="0.3">
      <c r="B601" s="268"/>
      <c r="C601" s="268"/>
      <c r="D601" s="268"/>
      <c r="E601" s="268"/>
      <c r="F601" s="268"/>
      <c r="G601" s="268"/>
      <c r="H601" s="268"/>
      <c r="I601" s="268"/>
      <c r="J601" s="268"/>
      <c r="K601" s="268"/>
      <c r="L601" s="268"/>
      <c r="M601" s="268"/>
      <c r="N601" s="268"/>
      <c r="O601" s="268"/>
      <c r="P601" s="268"/>
      <c r="Q601" s="268"/>
      <c r="R601" s="268"/>
    </row>
    <row r="602" spans="2:18" x14ac:dyDescent="0.3">
      <c r="B602" s="268"/>
      <c r="C602" s="268"/>
      <c r="D602" s="268"/>
      <c r="E602" s="268"/>
      <c r="F602" s="268"/>
      <c r="G602" s="268"/>
      <c r="H602" s="268"/>
      <c r="I602" s="268"/>
      <c r="J602" s="268"/>
      <c r="K602" s="268"/>
      <c r="L602" s="268"/>
      <c r="M602" s="268"/>
      <c r="N602" s="268"/>
      <c r="O602" s="268"/>
      <c r="P602" s="268"/>
      <c r="Q602" s="268"/>
      <c r="R602" s="268"/>
    </row>
    <row r="603" spans="2:18" x14ac:dyDescent="0.3">
      <c r="B603" s="268"/>
      <c r="C603" s="268"/>
      <c r="D603" s="268"/>
      <c r="E603" s="268"/>
      <c r="F603" s="268"/>
      <c r="G603" s="268"/>
      <c r="H603" s="268"/>
      <c r="I603" s="268"/>
      <c r="J603" s="268"/>
      <c r="K603" s="268"/>
      <c r="L603" s="268"/>
      <c r="M603" s="268"/>
      <c r="N603" s="268"/>
      <c r="O603" s="268"/>
      <c r="P603" s="268"/>
      <c r="Q603" s="268"/>
      <c r="R603" s="268"/>
    </row>
    <row r="604" spans="2:18" x14ac:dyDescent="0.3">
      <c r="B604" s="268"/>
      <c r="C604" s="268"/>
      <c r="D604" s="268"/>
      <c r="E604" s="268"/>
      <c r="F604" s="268"/>
      <c r="G604" s="268"/>
      <c r="H604" s="268"/>
      <c r="I604" s="268"/>
      <c r="J604" s="268"/>
      <c r="K604" s="268"/>
      <c r="L604" s="268"/>
      <c r="M604" s="268"/>
      <c r="N604" s="268"/>
      <c r="O604" s="268"/>
      <c r="P604" s="268"/>
      <c r="Q604" s="268"/>
      <c r="R604" s="268"/>
    </row>
    <row r="605" spans="2:18" x14ac:dyDescent="0.3">
      <c r="B605" s="268"/>
      <c r="C605" s="268"/>
      <c r="D605" s="268"/>
      <c r="E605" s="268"/>
      <c r="F605" s="268"/>
      <c r="G605" s="268"/>
      <c r="H605" s="268"/>
      <c r="I605" s="268"/>
      <c r="J605" s="268"/>
      <c r="K605" s="268"/>
      <c r="L605" s="268"/>
      <c r="M605" s="268"/>
      <c r="N605" s="268"/>
      <c r="O605" s="268"/>
      <c r="P605" s="268"/>
      <c r="Q605" s="268"/>
      <c r="R605" s="268"/>
    </row>
    <row r="606" spans="2:18" x14ac:dyDescent="0.3">
      <c r="B606" s="268"/>
      <c r="C606" s="268"/>
      <c r="D606" s="268"/>
      <c r="E606" s="268"/>
      <c r="F606" s="268"/>
      <c r="G606" s="268"/>
      <c r="H606" s="268"/>
      <c r="I606" s="268"/>
      <c r="J606" s="268"/>
      <c r="K606" s="268"/>
      <c r="L606" s="268"/>
      <c r="M606" s="268"/>
      <c r="N606" s="268"/>
      <c r="O606" s="268"/>
      <c r="P606" s="268"/>
      <c r="Q606" s="268"/>
      <c r="R606" s="268"/>
    </row>
    <row r="607" spans="2:18" x14ac:dyDescent="0.3">
      <c r="B607" s="268"/>
      <c r="C607" s="268"/>
      <c r="D607" s="268"/>
      <c r="E607" s="268"/>
      <c r="F607" s="268"/>
      <c r="G607" s="268"/>
      <c r="H607" s="268"/>
      <c r="I607" s="268"/>
      <c r="J607" s="268"/>
      <c r="K607" s="268"/>
      <c r="L607" s="268"/>
      <c r="M607" s="268"/>
      <c r="N607" s="268"/>
      <c r="O607" s="268"/>
      <c r="P607" s="268"/>
      <c r="Q607" s="268"/>
      <c r="R607" s="268"/>
    </row>
    <row r="608" spans="2:18" x14ac:dyDescent="0.3">
      <c r="B608" s="268"/>
      <c r="C608" s="268"/>
      <c r="D608" s="268"/>
      <c r="E608" s="268"/>
      <c r="F608" s="268"/>
      <c r="G608" s="268"/>
      <c r="H608" s="268"/>
      <c r="I608" s="268"/>
      <c r="J608" s="268"/>
      <c r="K608" s="268"/>
      <c r="L608" s="268"/>
      <c r="M608" s="268"/>
      <c r="N608" s="268"/>
      <c r="O608" s="268"/>
      <c r="P608" s="268"/>
      <c r="Q608" s="268"/>
      <c r="R608" s="268"/>
    </row>
    <row r="609" spans="2:18" x14ac:dyDescent="0.3">
      <c r="B609" s="268"/>
      <c r="C609" s="268"/>
      <c r="D609" s="268"/>
      <c r="E609" s="268"/>
      <c r="F609" s="268"/>
      <c r="G609" s="268"/>
      <c r="H609" s="268"/>
      <c r="I609" s="268"/>
      <c r="J609" s="268"/>
      <c r="K609" s="268"/>
      <c r="L609" s="268"/>
      <c r="M609" s="268"/>
      <c r="N609" s="268"/>
      <c r="O609" s="268"/>
      <c r="P609" s="268"/>
      <c r="Q609" s="268"/>
      <c r="R609" s="268"/>
    </row>
    <row r="610" spans="2:18" x14ac:dyDescent="0.3">
      <c r="B610" s="268"/>
      <c r="C610" s="268"/>
      <c r="D610" s="268"/>
      <c r="E610" s="268"/>
      <c r="F610" s="268"/>
      <c r="G610" s="268"/>
      <c r="H610" s="268"/>
      <c r="I610" s="268"/>
      <c r="J610" s="268"/>
      <c r="K610" s="268"/>
      <c r="L610" s="268"/>
      <c r="M610" s="268"/>
      <c r="N610" s="268"/>
      <c r="O610" s="268"/>
      <c r="P610" s="268"/>
      <c r="Q610" s="268"/>
      <c r="R610" s="268"/>
    </row>
    <row r="611" spans="2:18" x14ac:dyDescent="0.3">
      <c r="B611" s="268"/>
      <c r="C611" s="268"/>
      <c r="D611" s="268"/>
      <c r="E611" s="268"/>
      <c r="F611" s="268"/>
      <c r="G611" s="268"/>
      <c r="H611" s="268"/>
      <c r="I611" s="268"/>
      <c r="J611" s="268"/>
      <c r="K611" s="268"/>
      <c r="L611" s="268"/>
      <c r="M611" s="268"/>
      <c r="N611" s="268"/>
      <c r="O611" s="268"/>
      <c r="P611" s="268"/>
      <c r="Q611" s="268"/>
      <c r="R611" s="268"/>
    </row>
    <row r="612" spans="2:18" x14ac:dyDescent="0.3">
      <c r="B612" s="268"/>
      <c r="C612" s="268"/>
      <c r="D612" s="268"/>
      <c r="E612" s="268"/>
      <c r="F612" s="268"/>
      <c r="G612" s="268"/>
      <c r="H612" s="268"/>
      <c r="I612" s="268"/>
      <c r="J612" s="268"/>
      <c r="K612" s="268"/>
      <c r="L612" s="268"/>
      <c r="M612" s="268"/>
      <c r="N612" s="268"/>
      <c r="O612" s="268"/>
      <c r="P612" s="268"/>
      <c r="Q612" s="268"/>
      <c r="R612" s="268"/>
    </row>
    <row r="613" spans="2:18" x14ac:dyDescent="0.3">
      <c r="B613" s="268"/>
      <c r="C613" s="268"/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8"/>
      <c r="Q613" s="268"/>
      <c r="R613" s="268"/>
    </row>
    <row r="614" spans="2:18" x14ac:dyDescent="0.3">
      <c r="B614" s="268"/>
      <c r="C614" s="268"/>
      <c r="D614" s="268"/>
      <c r="E614" s="268"/>
      <c r="F614" s="268"/>
      <c r="G614" s="268"/>
      <c r="H614" s="268"/>
      <c r="I614" s="268"/>
      <c r="J614" s="268"/>
      <c r="K614" s="268"/>
      <c r="L614" s="268"/>
      <c r="M614" s="268"/>
      <c r="N614" s="268"/>
      <c r="O614" s="268"/>
      <c r="P614" s="268"/>
      <c r="Q614" s="268"/>
      <c r="R614" s="268"/>
    </row>
    <row r="615" spans="2:18" x14ac:dyDescent="0.3">
      <c r="B615" s="268"/>
      <c r="C615" s="268"/>
      <c r="D615" s="268"/>
      <c r="E615" s="268"/>
      <c r="F615" s="268"/>
      <c r="G615" s="268"/>
      <c r="H615" s="268"/>
      <c r="I615" s="268"/>
      <c r="J615" s="268"/>
      <c r="K615" s="268"/>
      <c r="L615" s="268"/>
      <c r="M615" s="268"/>
      <c r="N615" s="268"/>
      <c r="O615" s="268"/>
      <c r="P615" s="268"/>
      <c r="Q615" s="268"/>
      <c r="R615" s="268"/>
    </row>
    <row r="616" spans="2:18" x14ac:dyDescent="0.3">
      <c r="B616" s="268"/>
      <c r="C616" s="268"/>
      <c r="D616" s="268"/>
      <c r="E616" s="268"/>
      <c r="F616" s="268"/>
      <c r="G616" s="268"/>
      <c r="H616" s="268"/>
      <c r="I616" s="268"/>
      <c r="J616" s="268"/>
      <c r="K616" s="268"/>
      <c r="L616" s="268"/>
      <c r="M616" s="268"/>
      <c r="N616" s="268"/>
      <c r="O616" s="268"/>
      <c r="P616" s="268"/>
      <c r="Q616" s="268"/>
      <c r="R616" s="268"/>
    </row>
    <row r="617" spans="2:18" x14ac:dyDescent="0.3">
      <c r="B617" s="268"/>
      <c r="C617" s="268"/>
      <c r="D617" s="268"/>
      <c r="E617" s="268"/>
      <c r="F617" s="268"/>
      <c r="G617" s="268"/>
      <c r="H617" s="268"/>
      <c r="I617" s="268"/>
      <c r="J617" s="268"/>
      <c r="K617" s="268"/>
      <c r="L617" s="268"/>
      <c r="M617" s="268"/>
      <c r="N617" s="268"/>
      <c r="O617" s="268"/>
      <c r="P617" s="268"/>
      <c r="Q617" s="268"/>
      <c r="R617" s="268"/>
    </row>
    <row r="618" spans="2:18" x14ac:dyDescent="0.3">
      <c r="B618" s="268"/>
      <c r="C618" s="268"/>
      <c r="D618" s="268"/>
      <c r="E618" s="268"/>
      <c r="F618" s="268"/>
      <c r="G618" s="268"/>
      <c r="H618" s="268"/>
      <c r="I618" s="268"/>
      <c r="J618" s="268"/>
      <c r="K618" s="268"/>
      <c r="L618" s="268"/>
      <c r="M618" s="268"/>
      <c r="N618" s="268"/>
      <c r="O618" s="268"/>
      <c r="P618" s="268"/>
      <c r="Q618" s="268"/>
      <c r="R618" s="268"/>
    </row>
    <row r="619" spans="2:18" x14ac:dyDescent="0.3">
      <c r="B619" s="268"/>
      <c r="C619" s="268"/>
      <c r="D619" s="268"/>
      <c r="E619" s="268"/>
      <c r="F619" s="268"/>
      <c r="G619" s="268"/>
      <c r="H619" s="268"/>
      <c r="I619" s="268"/>
      <c r="J619" s="268"/>
      <c r="K619" s="268"/>
      <c r="L619" s="268"/>
      <c r="M619" s="268"/>
      <c r="N619" s="268"/>
      <c r="O619" s="268"/>
      <c r="P619" s="268"/>
      <c r="Q619" s="268"/>
      <c r="R619" s="268"/>
    </row>
    <row r="620" spans="2:18" x14ac:dyDescent="0.3">
      <c r="B620" s="268"/>
      <c r="C620" s="268"/>
      <c r="D620" s="268"/>
      <c r="E620" s="268"/>
      <c r="F620" s="268"/>
      <c r="G620" s="268"/>
      <c r="H620" s="268"/>
      <c r="I620" s="268"/>
      <c r="J620" s="268"/>
      <c r="K620" s="268"/>
      <c r="L620" s="268"/>
      <c r="M620" s="268"/>
      <c r="N620" s="268"/>
      <c r="O620" s="268"/>
      <c r="P620" s="268"/>
      <c r="Q620" s="268"/>
      <c r="R620" s="268"/>
    </row>
    <row r="621" spans="2:18" x14ac:dyDescent="0.3">
      <c r="B621" s="268"/>
      <c r="C621" s="268"/>
      <c r="D621" s="268"/>
      <c r="E621" s="268"/>
      <c r="F621" s="268"/>
      <c r="G621" s="268"/>
      <c r="H621" s="268"/>
      <c r="I621" s="268"/>
      <c r="J621" s="268"/>
      <c r="K621" s="268"/>
      <c r="L621" s="268"/>
      <c r="M621" s="268"/>
      <c r="N621" s="268"/>
      <c r="O621" s="268"/>
      <c r="P621" s="268"/>
      <c r="Q621" s="268"/>
      <c r="R621" s="268"/>
    </row>
    <row r="622" spans="2:18" x14ac:dyDescent="0.3">
      <c r="B622" s="268"/>
      <c r="C622" s="268"/>
      <c r="D622" s="268"/>
      <c r="E622" s="268"/>
      <c r="F622" s="268"/>
      <c r="G622" s="268"/>
      <c r="H622" s="268"/>
      <c r="I622" s="268"/>
      <c r="J622" s="268"/>
      <c r="K622" s="268"/>
      <c r="L622" s="268"/>
      <c r="M622" s="268"/>
      <c r="N622" s="268"/>
      <c r="O622" s="268"/>
      <c r="P622" s="268"/>
      <c r="Q622" s="268"/>
      <c r="R622" s="268"/>
    </row>
    <row r="623" spans="2:18" x14ac:dyDescent="0.3">
      <c r="B623" s="268"/>
      <c r="C623" s="268"/>
      <c r="D623" s="268"/>
      <c r="E623" s="268"/>
      <c r="F623" s="268"/>
      <c r="G623" s="268"/>
      <c r="H623" s="268"/>
      <c r="I623" s="268"/>
      <c r="J623" s="268"/>
      <c r="K623" s="268"/>
      <c r="L623" s="268"/>
      <c r="M623" s="268"/>
      <c r="N623" s="268"/>
      <c r="O623" s="268"/>
      <c r="P623" s="268"/>
      <c r="Q623" s="268"/>
      <c r="R623" s="268"/>
    </row>
    <row r="624" spans="2:18" x14ac:dyDescent="0.3">
      <c r="B624" s="268"/>
      <c r="C624" s="268"/>
      <c r="D624" s="268"/>
      <c r="E624" s="268"/>
      <c r="F624" s="268"/>
      <c r="G624" s="268"/>
      <c r="H624" s="268"/>
      <c r="I624" s="268"/>
      <c r="J624" s="268"/>
      <c r="K624" s="268"/>
      <c r="L624" s="268"/>
      <c r="M624" s="268"/>
      <c r="N624" s="268"/>
      <c r="O624" s="268"/>
      <c r="P624" s="268"/>
      <c r="Q624" s="268"/>
      <c r="R624" s="268"/>
    </row>
    <row r="625" spans="2:18" x14ac:dyDescent="0.3">
      <c r="B625" s="268"/>
      <c r="C625" s="268"/>
      <c r="D625" s="268"/>
      <c r="E625" s="268"/>
      <c r="F625" s="268"/>
      <c r="G625" s="268"/>
      <c r="H625" s="268"/>
      <c r="I625" s="268"/>
      <c r="J625" s="268"/>
      <c r="K625" s="268"/>
      <c r="L625" s="268"/>
      <c r="M625" s="268"/>
      <c r="N625" s="268"/>
      <c r="O625" s="268"/>
      <c r="P625" s="268"/>
      <c r="Q625" s="268"/>
      <c r="R625" s="268"/>
    </row>
    <row r="626" spans="2:18" x14ac:dyDescent="0.3">
      <c r="B626" s="268"/>
      <c r="C626" s="268"/>
      <c r="D626" s="268"/>
      <c r="E626" s="268"/>
      <c r="F626" s="268"/>
      <c r="G626" s="268"/>
      <c r="H626" s="268"/>
      <c r="I626" s="268"/>
      <c r="J626" s="268"/>
      <c r="K626" s="268"/>
      <c r="L626" s="268"/>
      <c r="M626" s="268"/>
      <c r="N626" s="268"/>
      <c r="O626" s="268"/>
      <c r="P626" s="268"/>
      <c r="Q626" s="268"/>
      <c r="R626" s="268"/>
    </row>
    <row r="627" spans="2:18" x14ac:dyDescent="0.3">
      <c r="B627" s="268"/>
      <c r="C627" s="268"/>
      <c r="D627" s="268"/>
      <c r="E627" s="268"/>
      <c r="F627" s="268"/>
      <c r="G627" s="268"/>
      <c r="H627" s="268"/>
      <c r="I627" s="268"/>
      <c r="J627" s="268"/>
      <c r="K627" s="268"/>
      <c r="L627" s="268"/>
      <c r="M627" s="268"/>
      <c r="N627" s="268"/>
      <c r="O627" s="268"/>
      <c r="P627" s="268"/>
      <c r="Q627" s="268"/>
      <c r="R627" s="268"/>
    </row>
    <row r="628" spans="2:18" x14ac:dyDescent="0.3">
      <c r="B628" s="268"/>
      <c r="C628" s="268"/>
      <c r="D628" s="268"/>
      <c r="E628" s="268"/>
      <c r="F628" s="268"/>
      <c r="G628" s="268"/>
      <c r="H628" s="268"/>
      <c r="I628" s="268"/>
      <c r="J628" s="268"/>
      <c r="K628" s="268"/>
      <c r="L628" s="268"/>
      <c r="M628" s="268"/>
      <c r="N628" s="268"/>
      <c r="O628" s="268"/>
      <c r="P628" s="268"/>
      <c r="Q628" s="268"/>
      <c r="R628" s="268"/>
    </row>
    <row r="629" spans="2:18" x14ac:dyDescent="0.3">
      <c r="B629" s="268"/>
      <c r="C629" s="268"/>
      <c r="D629" s="268"/>
      <c r="E629" s="268"/>
      <c r="F629" s="268"/>
      <c r="G629" s="268"/>
      <c r="H629" s="268"/>
      <c r="I629" s="268"/>
      <c r="J629" s="268"/>
      <c r="K629" s="268"/>
      <c r="L629" s="268"/>
      <c r="M629" s="268"/>
      <c r="N629" s="268"/>
      <c r="O629" s="268"/>
      <c r="P629" s="268"/>
      <c r="Q629" s="268"/>
      <c r="R629" s="268"/>
    </row>
    <row r="630" spans="2:18" x14ac:dyDescent="0.3">
      <c r="B630" s="268"/>
      <c r="C630" s="268"/>
      <c r="D630" s="268"/>
      <c r="E630" s="268"/>
      <c r="F630" s="268"/>
      <c r="G630" s="268"/>
      <c r="H630" s="268"/>
      <c r="I630" s="268"/>
      <c r="J630" s="268"/>
      <c r="K630" s="268"/>
      <c r="L630" s="268"/>
      <c r="M630" s="268"/>
      <c r="N630" s="268"/>
      <c r="O630" s="268"/>
      <c r="P630" s="268"/>
      <c r="Q630" s="268"/>
      <c r="R630" s="268"/>
    </row>
    <row r="631" spans="2:18" x14ac:dyDescent="0.3">
      <c r="B631" s="268"/>
      <c r="C631" s="268"/>
      <c r="D631" s="268"/>
      <c r="E631" s="268"/>
      <c r="F631" s="268"/>
      <c r="G631" s="268"/>
      <c r="H631" s="268"/>
      <c r="I631" s="268"/>
      <c r="J631" s="268"/>
      <c r="K631" s="268"/>
      <c r="L631" s="268"/>
      <c r="M631" s="268"/>
      <c r="N631" s="268"/>
      <c r="O631" s="268"/>
      <c r="P631" s="268"/>
      <c r="Q631" s="268"/>
      <c r="R631" s="268"/>
    </row>
    <row r="632" spans="2:18" x14ac:dyDescent="0.3">
      <c r="B632" s="268"/>
      <c r="C632" s="268"/>
      <c r="D632" s="268"/>
      <c r="E632" s="268"/>
      <c r="F632" s="268"/>
      <c r="G632" s="268"/>
      <c r="H632" s="268"/>
      <c r="I632" s="268"/>
      <c r="J632" s="268"/>
      <c r="K632" s="268"/>
      <c r="L632" s="268"/>
      <c r="M632" s="268"/>
      <c r="N632" s="268"/>
      <c r="O632" s="268"/>
      <c r="P632" s="268"/>
      <c r="Q632" s="268"/>
      <c r="R632" s="268"/>
    </row>
    <row r="633" spans="2:18" x14ac:dyDescent="0.3">
      <c r="B633" s="268"/>
      <c r="C633" s="268"/>
      <c r="D633" s="268"/>
      <c r="E633" s="268"/>
      <c r="F633" s="268"/>
      <c r="G633" s="268"/>
      <c r="H633" s="268"/>
      <c r="I633" s="268"/>
      <c r="J633" s="268"/>
      <c r="K633" s="268"/>
      <c r="L633" s="268"/>
      <c r="M633" s="268"/>
      <c r="N633" s="268"/>
      <c r="O633" s="268"/>
      <c r="P633" s="268"/>
      <c r="Q633" s="268"/>
      <c r="R633" s="268"/>
    </row>
    <row r="634" spans="2:18" x14ac:dyDescent="0.3">
      <c r="B634" s="268"/>
      <c r="C634" s="268"/>
      <c r="D634" s="268"/>
      <c r="E634" s="268"/>
      <c r="F634" s="268"/>
      <c r="G634" s="268"/>
      <c r="H634" s="268"/>
      <c r="I634" s="268"/>
      <c r="J634" s="268"/>
      <c r="K634" s="268"/>
      <c r="L634" s="268"/>
      <c r="M634" s="268"/>
      <c r="N634" s="268"/>
      <c r="O634" s="268"/>
      <c r="P634" s="268"/>
      <c r="Q634" s="268"/>
      <c r="R634" s="268"/>
    </row>
    <row r="635" spans="2:18" x14ac:dyDescent="0.3">
      <c r="B635" s="268"/>
      <c r="C635" s="268"/>
      <c r="D635" s="268"/>
      <c r="E635" s="268"/>
      <c r="F635" s="268"/>
      <c r="G635" s="268"/>
      <c r="H635" s="268"/>
      <c r="I635" s="268"/>
      <c r="J635" s="268"/>
      <c r="K635" s="268"/>
      <c r="L635" s="268"/>
      <c r="M635" s="268"/>
      <c r="N635" s="268"/>
      <c r="O635" s="268"/>
      <c r="P635" s="268"/>
      <c r="Q635" s="268"/>
      <c r="R635" s="268"/>
    </row>
    <row r="636" spans="2:18" x14ac:dyDescent="0.3">
      <c r="B636" s="268"/>
      <c r="C636" s="268"/>
      <c r="D636" s="268"/>
      <c r="E636" s="268"/>
      <c r="F636" s="268"/>
      <c r="G636" s="268"/>
      <c r="H636" s="268"/>
      <c r="I636" s="268"/>
      <c r="J636" s="268"/>
      <c r="K636" s="268"/>
      <c r="L636" s="268"/>
      <c r="M636" s="268"/>
      <c r="N636" s="268"/>
      <c r="O636" s="268"/>
      <c r="P636" s="268"/>
      <c r="Q636" s="268"/>
      <c r="R636" s="268"/>
    </row>
    <row r="637" spans="2:18" x14ac:dyDescent="0.3">
      <c r="B637" s="268"/>
      <c r="C637" s="268"/>
      <c r="D637" s="268"/>
      <c r="E637" s="268"/>
      <c r="F637" s="268"/>
      <c r="G637" s="268"/>
      <c r="H637" s="268"/>
      <c r="I637" s="268"/>
      <c r="J637" s="268"/>
      <c r="K637" s="268"/>
      <c r="L637" s="268"/>
      <c r="M637" s="268"/>
      <c r="N637" s="268"/>
      <c r="O637" s="268"/>
      <c r="P637" s="268"/>
      <c r="Q637" s="268"/>
      <c r="R637" s="268"/>
    </row>
    <row r="638" spans="2:18" x14ac:dyDescent="0.3">
      <c r="B638" s="268"/>
      <c r="C638" s="268"/>
      <c r="D638" s="268"/>
      <c r="E638" s="268"/>
      <c r="F638" s="268"/>
      <c r="G638" s="268"/>
      <c r="H638" s="268"/>
      <c r="I638" s="268"/>
      <c r="J638" s="268"/>
      <c r="K638" s="268"/>
      <c r="L638" s="268"/>
      <c r="M638" s="268"/>
      <c r="N638" s="268"/>
      <c r="O638" s="268"/>
      <c r="P638" s="268"/>
      <c r="Q638" s="268"/>
      <c r="R638" s="268"/>
    </row>
    <row r="639" spans="2:18" x14ac:dyDescent="0.3">
      <c r="B639" s="268"/>
      <c r="C639" s="268"/>
      <c r="D639" s="268"/>
      <c r="E639" s="268"/>
      <c r="F639" s="268"/>
      <c r="G639" s="268"/>
      <c r="H639" s="268"/>
      <c r="I639" s="268"/>
      <c r="J639" s="268"/>
      <c r="K639" s="268"/>
      <c r="L639" s="268"/>
      <c r="M639" s="268"/>
      <c r="N639" s="268"/>
      <c r="O639" s="268"/>
      <c r="P639" s="268"/>
      <c r="Q639" s="268"/>
      <c r="R639" s="268"/>
    </row>
    <row r="640" spans="2:18" x14ac:dyDescent="0.3">
      <c r="B640" s="268"/>
      <c r="C640" s="268"/>
      <c r="D640" s="268"/>
      <c r="E640" s="268"/>
      <c r="F640" s="268"/>
      <c r="G640" s="268"/>
      <c r="H640" s="268"/>
      <c r="I640" s="268"/>
      <c r="J640" s="268"/>
      <c r="K640" s="268"/>
      <c r="L640" s="268"/>
      <c r="M640" s="268"/>
      <c r="N640" s="268"/>
      <c r="O640" s="268"/>
      <c r="P640" s="268"/>
      <c r="Q640" s="268"/>
      <c r="R640" s="268"/>
    </row>
    <row r="641" spans="2:18" x14ac:dyDescent="0.3">
      <c r="B641" s="268"/>
      <c r="C641" s="268"/>
      <c r="D641" s="268"/>
      <c r="E641" s="268"/>
      <c r="F641" s="268"/>
      <c r="G641" s="268"/>
      <c r="H641" s="268"/>
      <c r="I641" s="268"/>
      <c r="J641" s="268"/>
      <c r="K641" s="268"/>
      <c r="L641" s="268"/>
      <c r="M641" s="268"/>
      <c r="N641" s="268"/>
      <c r="O641" s="268"/>
      <c r="P641" s="268"/>
      <c r="Q641" s="268"/>
      <c r="R641" s="268"/>
    </row>
    <row r="642" spans="2:18" x14ac:dyDescent="0.3">
      <c r="B642" s="268"/>
      <c r="C642" s="268"/>
      <c r="D642" s="268"/>
      <c r="E642" s="268"/>
      <c r="F642" s="268"/>
      <c r="G642" s="268"/>
      <c r="H642" s="268"/>
      <c r="I642" s="268"/>
      <c r="J642" s="268"/>
      <c r="K642" s="268"/>
      <c r="L642" s="268"/>
      <c r="M642" s="268"/>
      <c r="N642" s="268"/>
      <c r="O642" s="268"/>
      <c r="P642" s="268"/>
      <c r="Q642" s="268"/>
      <c r="R642" s="268"/>
    </row>
    <row r="643" spans="2:18" x14ac:dyDescent="0.3">
      <c r="B643" s="268"/>
      <c r="C643" s="268"/>
      <c r="D643" s="268"/>
      <c r="E643" s="268"/>
      <c r="F643" s="268"/>
      <c r="G643" s="268"/>
      <c r="H643" s="268"/>
      <c r="I643" s="268"/>
      <c r="J643" s="268"/>
      <c r="K643" s="268"/>
      <c r="L643" s="268"/>
      <c r="M643" s="268"/>
      <c r="N643" s="268"/>
      <c r="O643" s="268"/>
      <c r="P643" s="268"/>
      <c r="Q643" s="268"/>
      <c r="R643" s="268"/>
    </row>
    <row r="644" spans="2:18" x14ac:dyDescent="0.3">
      <c r="B644" s="268"/>
      <c r="C644" s="268"/>
      <c r="D644" s="268"/>
      <c r="E644" s="268"/>
      <c r="F644" s="268"/>
      <c r="G644" s="268"/>
      <c r="H644" s="268"/>
      <c r="I644" s="268"/>
      <c r="J644" s="268"/>
      <c r="K644" s="268"/>
      <c r="L644" s="268"/>
      <c r="M644" s="268"/>
      <c r="N644" s="268"/>
      <c r="O644" s="268"/>
      <c r="P644" s="268"/>
      <c r="Q644" s="268"/>
      <c r="R644" s="268"/>
    </row>
    <row r="645" spans="2:18" x14ac:dyDescent="0.3">
      <c r="B645" s="268"/>
      <c r="C645" s="268"/>
      <c r="D645" s="268"/>
      <c r="E645" s="268"/>
      <c r="F645" s="268"/>
      <c r="G645" s="268"/>
      <c r="H645" s="268"/>
      <c r="I645" s="268"/>
      <c r="J645" s="268"/>
      <c r="K645" s="268"/>
      <c r="L645" s="268"/>
      <c r="M645" s="268"/>
      <c r="N645" s="268"/>
      <c r="O645" s="268"/>
      <c r="P645" s="268"/>
      <c r="Q645" s="268"/>
      <c r="R645" s="268"/>
    </row>
    <row r="646" spans="2:18" x14ac:dyDescent="0.3">
      <c r="B646" s="268"/>
      <c r="C646" s="268"/>
      <c r="D646" s="268"/>
      <c r="E646" s="268"/>
      <c r="F646" s="268"/>
      <c r="G646" s="268"/>
      <c r="H646" s="268"/>
      <c r="I646" s="268"/>
      <c r="J646" s="268"/>
      <c r="K646" s="268"/>
      <c r="L646" s="268"/>
      <c r="M646" s="268"/>
      <c r="N646" s="268"/>
      <c r="O646" s="268"/>
      <c r="P646" s="268"/>
      <c r="Q646" s="268"/>
      <c r="R646" s="268"/>
    </row>
    <row r="647" spans="2:18" x14ac:dyDescent="0.3">
      <c r="B647" s="268"/>
      <c r="C647" s="268"/>
      <c r="D647" s="268"/>
      <c r="E647" s="268"/>
      <c r="F647" s="268"/>
      <c r="G647" s="268"/>
      <c r="H647" s="268"/>
      <c r="I647" s="268"/>
      <c r="J647" s="268"/>
      <c r="K647" s="268"/>
      <c r="L647" s="268"/>
      <c r="M647" s="268"/>
      <c r="N647" s="268"/>
      <c r="O647" s="268"/>
      <c r="P647" s="268"/>
      <c r="Q647" s="268"/>
      <c r="R647" s="268"/>
    </row>
    <row r="648" spans="2:18" x14ac:dyDescent="0.3">
      <c r="B648" s="268"/>
      <c r="C648" s="268"/>
      <c r="D648" s="268"/>
      <c r="E648" s="268"/>
      <c r="F648" s="268"/>
      <c r="G648" s="268"/>
      <c r="H648" s="268"/>
      <c r="I648" s="268"/>
      <c r="J648" s="268"/>
      <c r="K648" s="268"/>
      <c r="L648" s="268"/>
      <c r="M648" s="268"/>
      <c r="N648" s="268"/>
      <c r="O648" s="268"/>
      <c r="P648" s="268"/>
      <c r="Q648" s="268"/>
      <c r="R648" s="268"/>
    </row>
    <row r="649" spans="2:18" x14ac:dyDescent="0.3">
      <c r="B649" s="268"/>
      <c r="C649" s="268"/>
      <c r="D649" s="268"/>
      <c r="E649" s="268"/>
      <c r="F649" s="268"/>
      <c r="G649" s="268"/>
      <c r="H649" s="268"/>
      <c r="I649" s="268"/>
      <c r="J649" s="268"/>
      <c r="K649" s="268"/>
      <c r="L649" s="268"/>
      <c r="M649" s="268"/>
      <c r="N649" s="268"/>
      <c r="O649" s="268"/>
      <c r="P649" s="268"/>
      <c r="Q649" s="268"/>
      <c r="R649" s="268"/>
    </row>
    <row r="650" spans="2:18" x14ac:dyDescent="0.3">
      <c r="B650" s="268"/>
      <c r="C650" s="268"/>
      <c r="D650" s="268"/>
      <c r="E650" s="268"/>
      <c r="F650" s="268"/>
      <c r="G650" s="268"/>
      <c r="H650" s="268"/>
      <c r="I650" s="268"/>
      <c r="J650" s="268"/>
      <c r="K650" s="268"/>
      <c r="L650" s="268"/>
      <c r="M650" s="268"/>
      <c r="N650" s="268"/>
      <c r="O650" s="268"/>
      <c r="P650" s="268"/>
      <c r="Q650" s="268"/>
      <c r="R650" s="268"/>
    </row>
    <row r="651" spans="2:18" x14ac:dyDescent="0.3">
      <c r="B651" s="268"/>
      <c r="C651" s="268"/>
      <c r="D651" s="268"/>
      <c r="E651" s="268"/>
      <c r="F651" s="268"/>
      <c r="G651" s="268"/>
      <c r="H651" s="268"/>
      <c r="I651" s="268"/>
      <c r="J651" s="268"/>
      <c r="K651" s="268"/>
      <c r="L651" s="268"/>
      <c r="M651" s="268"/>
      <c r="N651" s="268"/>
      <c r="O651" s="268"/>
      <c r="P651" s="268"/>
      <c r="Q651" s="268"/>
      <c r="R651" s="268"/>
    </row>
    <row r="652" spans="2:18" x14ac:dyDescent="0.3">
      <c r="B652" s="268"/>
      <c r="C652" s="268"/>
      <c r="D652" s="268"/>
      <c r="E652" s="268"/>
      <c r="F652" s="268"/>
      <c r="G652" s="268"/>
      <c r="H652" s="268"/>
      <c r="I652" s="268"/>
      <c r="J652" s="268"/>
      <c r="K652" s="268"/>
      <c r="L652" s="268"/>
      <c r="M652" s="268"/>
      <c r="N652" s="268"/>
      <c r="O652" s="268"/>
      <c r="P652" s="268"/>
      <c r="Q652" s="268"/>
      <c r="R652" s="268"/>
    </row>
    <row r="653" spans="2:18" x14ac:dyDescent="0.3">
      <c r="B653" s="268"/>
      <c r="C653" s="268"/>
      <c r="D653" s="268"/>
      <c r="E653" s="268"/>
      <c r="F653" s="268"/>
      <c r="G653" s="268"/>
      <c r="H653" s="268"/>
      <c r="I653" s="268"/>
      <c r="J653" s="268"/>
      <c r="K653" s="268"/>
      <c r="L653" s="268"/>
      <c r="M653" s="268"/>
      <c r="N653" s="268"/>
      <c r="O653" s="268"/>
      <c r="P653" s="268"/>
      <c r="Q653" s="268"/>
      <c r="R653" s="268"/>
    </row>
    <row r="654" spans="2:18" x14ac:dyDescent="0.3">
      <c r="B654" s="268"/>
      <c r="C654" s="268"/>
      <c r="D654" s="268"/>
      <c r="E654" s="268"/>
      <c r="F654" s="268"/>
      <c r="G654" s="268"/>
      <c r="H654" s="268"/>
      <c r="I654" s="268"/>
      <c r="J654" s="268"/>
      <c r="K654" s="268"/>
      <c r="L654" s="268"/>
      <c r="M654" s="268"/>
      <c r="N654" s="268"/>
      <c r="O654" s="268"/>
      <c r="P654" s="268"/>
      <c r="Q654" s="268"/>
      <c r="R654" s="268"/>
    </row>
    <row r="655" spans="2:18" x14ac:dyDescent="0.3">
      <c r="B655" s="268"/>
      <c r="C655" s="268"/>
      <c r="D655" s="268"/>
      <c r="E655" s="268"/>
      <c r="F655" s="268"/>
      <c r="G655" s="268"/>
      <c r="H655" s="268"/>
      <c r="I655" s="268"/>
      <c r="J655" s="268"/>
      <c r="K655" s="268"/>
      <c r="L655" s="268"/>
      <c r="M655" s="268"/>
      <c r="N655" s="268"/>
      <c r="O655" s="268"/>
      <c r="P655" s="268"/>
      <c r="Q655" s="268"/>
      <c r="R655" s="268"/>
    </row>
    <row r="656" spans="2:18" x14ac:dyDescent="0.3">
      <c r="B656" s="268"/>
      <c r="C656" s="268"/>
      <c r="D656" s="268"/>
      <c r="E656" s="268"/>
      <c r="F656" s="268"/>
      <c r="G656" s="268"/>
      <c r="H656" s="268"/>
      <c r="I656" s="268"/>
      <c r="J656" s="268"/>
      <c r="K656" s="268"/>
      <c r="L656" s="268"/>
      <c r="M656" s="268"/>
      <c r="N656" s="268"/>
      <c r="O656" s="268"/>
      <c r="P656" s="268"/>
      <c r="Q656" s="268"/>
      <c r="R656" s="268"/>
    </row>
    <row r="657" spans="2:18" x14ac:dyDescent="0.3">
      <c r="B657" s="268"/>
      <c r="C657" s="268"/>
      <c r="D657" s="268"/>
      <c r="E657" s="268"/>
      <c r="F657" s="268"/>
      <c r="G657" s="268"/>
      <c r="H657" s="268"/>
      <c r="I657" s="268"/>
      <c r="J657" s="268"/>
      <c r="K657" s="268"/>
      <c r="L657" s="268"/>
      <c r="M657" s="268"/>
      <c r="N657" s="268"/>
      <c r="O657" s="268"/>
      <c r="P657" s="268"/>
      <c r="Q657" s="268"/>
      <c r="R657" s="268"/>
    </row>
    <row r="658" spans="2:18" x14ac:dyDescent="0.3">
      <c r="B658" s="268"/>
      <c r="C658" s="268"/>
      <c r="D658" s="268"/>
      <c r="E658" s="268"/>
      <c r="F658" s="268"/>
      <c r="G658" s="268"/>
      <c r="H658" s="268"/>
      <c r="I658" s="268"/>
      <c r="J658" s="268"/>
      <c r="K658" s="268"/>
      <c r="L658" s="268"/>
      <c r="M658" s="268"/>
      <c r="N658" s="268"/>
      <c r="O658" s="268"/>
      <c r="P658" s="268"/>
      <c r="Q658" s="268"/>
      <c r="R658" s="268"/>
    </row>
    <row r="659" spans="2:18" x14ac:dyDescent="0.3">
      <c r="B659" s="268"/>
      <c r="C659" s="268"/>
      <c r="D659" s="268"/>
      <c r="E659" s="268"/>
      <c r="F659" s="268"/>
      <c r="G659" s="268"/>
      <c r="H659" s="268"/>
      <c r="I659" s="268"/>
      <c r="J659" s="268"/>
      <c r="K659" s="268"/>
      <c r="L659" s="268"/>
      <c r="M659" s="268"/>
      <c r="N659" s="268"/>
      <c r="O659" s="268"/>
      <c r="P659" s="268"/>
      <c r="Q659" s="268"/>
      <c r="R659" s="268"/>
    </row>
    <row r="660" spans="2:18" x14ac:dyDescent="0.3">
      <c r="B660" s="268"/>
      <c r="C660" s="268"/>
      <c r="D660" s="268"/>
      <c r="E660" s="268"/>
      <c r="F660" s="268"/>
      <c r="G660" s="268"/>
      <c r="H660" s="268"/>
      <c r="I660" s="268"/>
      <c r="J660" s="268"/>
      <c r="K660" s="268"/>
      <c r="L660" s="268"/>
      <c r="M660" s="268"/>
      <c r="N660" s="268"/>
      <c r="O660" s="268"/>
      <c r="P660" s="268"/>
      <c r="Q660" s="268"/>
      <c r="R660" s="268"/>
    </row>
    <row r="661" spans="2:18" x14ac:dyDescent="0.3">
      <c r="B661" s="268"/>
      <c r="C661" s="268"/>
      <c r="D661" s="268"/>
      <c r="E661" s="268"/>
      <c r="F661" s="268"/>
      <c r="G661" s="268"/>
      <c r="H661" s="268"/>
      <c r="I661" s="268"/>
      <c r="J661" s="268"/>
      <c r="K661" s="268"/>
      <c r="L661" s="268"/>
      <c r="M661" s="268"/>
      <c r="N661" s="268"/>
      <c r="O661" s="268"/>
      <c r="P661" s="268"/>
      <c r="Q661" s="268"/>
      <c r="R661" s="268"/>
    </row>
    <row r="662" spans="2:18" x14ac:dyDescent="0.3">
      <c r="B662" s="268"/>
      <c r="C662" s="268"/>
      <c r="D662" s="268"/>
      <c r="E662" s="268"/>
      <c r="F662" s="268"/>
      <c r="G662" s="268"/>
      <c r="H662" s="268"/>
      <c r="I662" s="268"/>
      <c r="J662" s="268"/>
      <c r="K662" s="268"/>
      <c r="L662" s="268"/>
      <c r="M662" s="268"/>
      <c r="N662" s="268"/>
      <c r="O662" s="268"/>
      <c r="P662" s="268"/>
      <c r="Q662" s="268"/>
      <c r="R662" s="268"/>
    </row>
    <row r="663" spans="2:18" x14ac:dyDescent="0.3">
      <c r="B663" s="268"/>
      <c r="C663" s="268"/>
      <c r="D663" s="268"/>
      <c r="E663" s="268"/>
      <c r="F663" s="268"/>
      <c r="G663" s="268"/>
      <c r="H663" s="268"/>
      <c r="I663" s="268"/>
      <c r="J663" s="268"/>
      <c r="K663" s="268"/>
      <c r="L663" s="268"/>
      <c r="M663" s="268"/>
      <c r="N663" s="268"/>
      <c r="O663" s="268"/>
      <c r="P663" s="268"/>
      <c r="Q663" s="268"/>
      <c r="R663" s="268"/>
    </row>
    <row r="664" spans="2:18" x14ac:dyDescent="0.3">
      <c r="B664" s="268"/>
      <c r="C664" s="268"/>
      <c r="D664" s="268"/>
      <c r="E664" s="268"/>
      <c r="F664" s="268"/>
      <c r="G664" s="268"/>
      <c r="H664" s="268"/>
      <c r="I664" s="268"/>
      <c r="J664" s="268"/>
      <c r="K664" s="268"/>
      <c r="L664" s="268"/>
      <c r="M664" s="268"/>
      <c r="N664" s="268"/>
      <c r="O664" s="268"/>
      <c r="P664" s="268"/>
      <c r="Q664" s="268"/>
      <c r="R664" s="268"/>
    </row>
    <row r="665" spans="2:18" x14ac:dyDescent="0.3">
      <c r="B665" s="268"/>
      <c r="C665" s="268"/>
      <c r="D665" s="268"/>
      <c r="E665" s="268"/>
      <c r="F665" s="268"/>
      <c r="G665" s="268"/>
      <c r="H665" s="268"/>
      <c r="I665" s="268"/>
      <c r="J665" s="268"/>
      <c r="K665" s="268"/>
      <c r="L665" s="268"/>
      <c r="M665" s="268"/>
      <c r="N665" s="268"/>
      <c r="O665" s="268"/>
      <c r="P665" s="268"/>
      <c r="Q665" s="268"/>
      <c r="R665" s="268"/>
    </row>
    <row r="666" spans="2:18" x14ac:dyDescent="0.3">
      <c r="B666" s="268"/>
      <c r="C666" s="268"/>
      <c r="D666" s="268"/>
      <c r="E666" s="268"/>
      <c r="F666" s="268"/>
      <c r="G666" s="268"/>
      <c r="H666" s="268"/>
      <c r="I666" s="268"/>
      <c r="J666" s="268"/>
      <c r="K666" s="268"/>
      <c r="L666" s="268"/>
      <c r="M666" s="268"/>
      <c r="N666" s="268"/>
      <c r="O666" s="268"/>
      <c r="P666" s="268"/>
      <c r="Q666" s="268"/>
      <c r="R666" s="268"/>
    </row>
    <row r="667" spans="2:18" x14ac:dyDescent="0.3">
      <c r="B667" s="268"/>
      <c r="C667" s="268"/>
      <c r="D667" s="268"/>
      <c r="E667" s="268"/>
      <c r="F667" s="268"/>
      <c r="G667" s="268"/>
      <c r="H667" s="268"/>
      <c r="I667" s="268"/>
      <c r="J667" s="268"/>
      <c r="K667" s="268"/>
      <c r="L667" s="268"/>
      <c r="M667" s="268"/>
      <c r="N667" s="268"/>
      <c r="O667" s="268"/>
      <c r="P667" s="268"/>
      <c r="Q667" s="268"/>
      <c r="R667" s="268"/>
    </row>
    <row r="668" spans="2:18" x14ac:dyDescent="0.3">
      <c r="B668" s="268"/>
      <c r="C668" s="268"/>
      <c r="D668" s="268"/>
      <c r="E668" s="268"/>
      <c r="F668" s="268"/>
      <c r="G668" s="268"/>
      <c r="H668" s="268"/>
      <c r="I668" s="268"/>
      <c r="J668" s="268"/>
      <c r="K668" s="268"/>
      <c r="L668" s="268"/>
      <c r="M668" s="268"/>
      <c r="N668" s="268"/>
      <c r="O668" s="268"/>
      <c r="P668" s="268"/>
      <c r="Q668" s="268"/>
      <c r="R668" s="268"/>
    </row>
    <row r="669" spans="2:18" x14ac:dyDescent="0.3">
      <c r="B669" s="268"/>
      <c r="C669" s="268"/>
      <c r="D669" s="268"/>
      <c r="E669" s="268"/>
      <c r="F669" s="268"/>
      <c r="G669" s="268"/>
      <c r="H669" s="268"/>
      <c r="I669" s="268"/>
      <c r="J669" s="268"/>
      <c r="K669" s="268"/>
      <c r="L669" s="268"/>
      <c r="M669" s="268"/>
      <c r="N669" s="268"/>
      <c r="O669" s="268"/>
      <c r="P669" s="268"/>
      <c r="Q669" s="268"/>
      <c r="R669" s="268"/>
    </row>
    <row r="670" spans="2:18" x14ac:dyDescent="0.3">
      <c r="B670" s="268"/>
      <c r="C670" s="268"/>
      <c r="D670" s="268"/>
      <c r="E670" s="268"/>
      <c r="F670" s="268"/>
      <c r="G670" s="268"/>
      <c r="H670" s="268"/>
      <c r="I670" s="268"/>
      <c r="J670" s="268"/>
      <c r="K670" s="268"/>
      <c r="L670" s="268"/>
      <c r="M670" s="268"/>
      <c r="N670" s="268"/>
      <c r="O670" s="268"/>
      <c r="P670" s="268"/>
      <c r="Q670" s="268"/>
      <c r="R670" s="268"/>
    </row>
    <row r="671" spans="2:18" x14ac:dyDescent="0.3">
      <c r="B671" s="268"/>
      <c r="C671" s="268"/>
      <c r="D671" s="268"/>
      <c r="E671" s="268"/>
      <c r="F671" s="268"/>
      <c r="G671" s="268"/>
      <c r="H671" s="268"/>
      <c r="I671" s="268"/>
      <c r="J671" s="268"/>
      <c r="K671" s="268"/>
      <c r="L671" s="268"/>
      <c r="M671" s="268"/>
      <c r="N671" s="268"/>
      <c r="O671" s="268"/>
      <c r="P671" s="268"/>
      <c r="Q671" s="268"/>
      <c r="R671" s="268"/>
    </row>
    <row r="672" spans="2:18" x14ac:dyDescent="0.3">
      <c r="B672" s="268"/>
      <c r="C672" s="268"/>
      <c r="D672" s="268"/>
      <c r="E672" s="268"/>
      <c r="F672" s="268"/>
      <c r="G672" s="268"/>
      <c r="H672" s="268"/>
      <c r="I672" s="268"/>
      <c r="J672" s="268"/>
      <c r="K672" s="268"/>
      <c r="L672" s="268"/>
      <c r="M672" s="268"/>
      <c r="N672" s="268"/>
      <c r="O672" s="268"/>
      <c r="P672" s="268"/>
      <c r="Q672" s="268"/>
      <c r="R672" s="268"/>
    </row>
    <row r="673" spans="2:18" x14ac:dyDescent="0.3">
      <c r="B673" s="268"/>
      <c r="C673" s="268"/>
      <c r="D673" s="268"/>
      <c r="E673" s="268"/>
      <c r="F673" s="268"/>
      <c r="G673" s="268"/>
      <c r="H673" s="268"/>
      <c r="I673" s="268"/>
      <c r="J673" s="268"/>
      <c r="K673" s="268"/>
      <c r="L673" s="268"/>
      <c r="M673" s="268"/>
      <c r="N673" s="268"/>
      <c r="O673" s="268"/>
      <c r="P673" s="268"/>
      <c r="Q673" s="268"/>
      <c r="R673" s="268"/>
    </row>
    <row r="674" spans="2:18" x14ac:dyDescent="0.3">
      <c r="B674" s="268"/>
      <c r="C674" s="268"/>
      <c r="D674" s="268"/>
      <c r="E674" s="268"/>
      <c r="F674" s="268"/>
      <c r="G674" s="268"/>
      <c r="H674" s="268"/>
      <c r="I674" s="268"/>
      <c r="J674" s="268"/>
      <c r="K674" s="268"/>
      <c r="L674" s="268"/>
      <c r="M674" s="268"/>
      <c r="N674" s="268"/>
      <c r="O674" s="268"/>
      <c r="P674" s="268"/>
      <c r="Q674" s="268"/>
      <c r="R674" s="268"/>
    </row>
    <row r="675" spans="2:18" x14ac:dyDescent="0.3">
      <c r="B675" s="268"/>
      <c r="C675" s="268"/>
      <c r="D675" s="268"/>
      <c r="E675" s="268"/>
      <c r="F675" s="268"/>
      <c r="G675" s="268"/>
      <c r="H675" s="268"/>
      <c r="I675" s="268"/>
      <c r="J675" s="268"/>
      <c r="K675" s="268"/>
      <c r="L675" s="268"/>
      <c r="M675" s="268"/>
      <c r="N675" s="268"/>
      <c r="O675" s="268"/>
      <c r="P675" s="268"/>
      <c r="Q675" s="268"/>
      <c r="R675" s="268"/>
    </row>
    <row r="676" spans="2:18" x14ac:dyDescent="0.3">
      <c r="B676" s="268"/>
      <c r="C676" s="268"/>
      <c r="D676" s="268"/>
      <c r="E676" s="268"/>
      <c r="F676" s="268"/>
      <c r="G676" s="268"/>
      <c r="H676" s="268"/>
      <c r="I676" s="268"/>
      <c r="J676" s="268"/>
      <c r="K676" s="268"/>
      <c r="L676" s="268"/>
      <c r="M676" s="268"/>
      <c r="N676" s="268"/>
      <c r="O676" s="268"/>
      <c r="P676" s="268"/>
      <c r="Q676" s="268"/>
      <c r="R676" s="268"/>
    </row>
    <row r="677" spans="2:18" x14ac:dyDescent="0.3">
      <c r="B677" s="268"/>
      <c r="C677" s="268"/>
      <c r="D677" s="268"/>
      <c r="E677" s="268"/>
      <c r="F677" s="268"/>
      <c r="G677" s="268"/>
      <c r="H677" s="268"/>
      <c r="I677" s="268"/>
      <c r="J677" s="268"/>
      <c r="K677" s="268"/>
      <c r="L677" s="268"/>
      <c r="M677" s="268"/>
      <c r="N677" s="268"/>
      <c r="O677" s="268"/>
      <c r="P677" s="268"/>
      <c r="Q677" s="268"/>
      <c r="R677" s="268"/>
    </row>
    <row r="678" spans="2:18" x14ac:dyDescent="0.3">
      <c r="B678" s="268"/>
      <c r="C678" s="268"/>
      <c r="D678" s="268"/>
      <c r="E678" s="268"/>
      <c r="F678" s="268"/>
      <c r="G678" s="268"/>
      <c r="H678" s="268"/>
      <c r="I678" s="268"/>
      <c r="J678" s="268"/>
      <c r="K678" s="268"/>
      <c r="L678" s="268"/>
      <c r="M678" s="268"/>
      <c r="N678" s="268"/>
      <c r="O678" s="268"/>
      <c r="P678" s="268"/>
      <c r="Q678" s="268"/>
      <c r="R678" s="268"/>
    </row>
    <row r="679" spans="2:18" x14ac:dyDescent="0.3">
      <c r="B679" s="268"/>
      <c r="C679" s="268"/>
      <c r="D679" s="268"/>
      <c r="E679" s="268"/>
      <c r="F679" s="268"/>
      <c r="G679" s="268"/>
      <c r="H679" s="268"/>
      <c r="I679" s="268"/>
      <c r="J679" s="268"/>
      <c r="K679" s="268"/>
      <c r="L679" s="268"/>
      <c r="M679" s="268"/>
      <c r="N679" s="268"/>
      <c r="O679" s="268"/>
      <c r="P679" s="268"/>
      <c r="Q679" s="268"/>
      <c r="R679" s="268"/>
    </row>
    <row r="680" spans="2:18" x14ac:dyDescent="0.3">
      <c r="B680" s="268"/>
      <c r="C680" s="268"/>
      <c r="D680" s="268"/>
      <c r="E680" s="268"/>
      <c r="F680" s="268"/>
      <c r="G680" s="268"/>
      <c r="H680" s="268"/>
      <c r="I680" s="268"/>
      <c r="J680" s="268"/>
      <c r="K680" s="268"/>
      <c r="L680" s="268"/>
      <c r="M680" s="268"/>
      <c r="N680" s="268"/>
      <c r="O680" s="268"/>
      <c r="P680" s="268"/>
      <c r="Q680" s="268"/>
      <c r="R680" s="268"/>
    </row>
    <row r="681" spans="2:18" x14ac:dyDescent="0.3"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</row>
    <row r="682" spans="2:18" x14ac:dyDescent="0.3"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</row>
    <row r="683" spans="2:18" x14ac:dyDescent="0.3"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</row>
    <row r="684" spans="2:18" x14ac:dyDescent="0.3"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</row>
    <row r="685" spans="2:18" x14ac:dyDescent="0.3"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</row>
    <row r="686" spans="2:18" x14ac:dyDescent="0.3"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</row>
  </sheetData>
  <hyperlinks>
    <hyperlink ref="B147" location="'Mcb-6'!A1" display="   MCB-6"/>
    <hyperlink ref="B142" location="'Mcb-5'!A1" display="   MCB-5  "/>
    <hyperlink ref="B136" location="'Mcb-4'!A1" display="   MCB-4  "/>
    <hyperlink ref="B131" location="'Mcb-3'!A1" display="   MCB-3  "/>
    <hyperlink ref="B124" location="'Mcb-2'!A1" display="   MCB-2  "/>
    <hyperlink ref="B119" location="'Mcb-1'!A1" display="   MCB-1  "/>
    <hyperlink ref="B111" location="'In-2'!A1" display="   IN-2   "/>
    <hyperlink ref="B107" location="'In-1'!A1" display="   IN-1   "/>
    <hyperlink ref="B100" location="'Fis-3'!A1" display="   FIS-3"/>
    <hyperlink ref="B96" location="'Fis-2'!A1" display="   FIS-2  "/>
    <hyperlink ref="B91" location="'Fis-1'!A1" display="   FIS-1  "/>
    <hyperlink ref="B83" location="'Sx-6'!A1" display="   SX-6   "/>
    <hyperlink ref="B78" location="'Sx-5'!A1" display="   SX-5   "/>
    <hyperlink ref="B73" location="'Sx-4'!A1" display="   SX-4   "/>
    <hyperlink ref="B68" location="'Sx-3'!A1" display="   SX-3   "/>
    <hyperlink ref="B63" location="'Sx-2'!A1" display="   SX-2   "/>
    <hyperlink ref="B58" location="'Sx-1'!A1" display="   SX-1   "/>
    <hyperlink ref="B51" location="'Pro-6'!A1" display="  PRO-6"/>
    <hyperlink ref="B46" location="'Pro-5'!A1" display="  PRO-5"/>
    <hyperlink ref="B41" location="'Pro-4'!A1" display="  PRO-4"/>
    <hyperlink ref="B36" location="'Pro-3'!A1" display="   PRO-3  "/>
    <hyperlink ref="B32" location="'Pro-2'!A1" display="  PRO-2  "/>
    <hyperlink ref="B28" location="'Pro-1'!A1" display="  PRO-1  "/>
    <hyperlink ref="B22" location="VA_LP!A1" display="  VA_LP"/>
    <hyperlink ref="B18" location="CA_3!A1" display="  CA_3"/>
    <hyperlink ref="B14" location="CA_2!A1" display="  CA_2"/>
    <hyperlink ref="B10" location="CA_1!A1" display="  CA_1"/>
    <hyperlink ref="B6" location="Demo!A1" display="  Demo  "/>
  </hyperlinks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77"/>
  <sheetViews>
    <sheetView workbookViewId="0">
      <selection activeCell="F61" sqref="F61"/>
    </sheetView>
  </sheetViews>
  <sheetFormatPr baseColWidth="10" defaultColWidth="11.42578125" defaultRowHeight="12.75" x14ac:dyDescent="0.2"/>
  <cols>
    <col min="1" max="1" width="11.42578125" style="207"/>
    <col min="2" max="7" width="11.5703125" style="121" bestFit="1" customWidth="1"/>
    <col min="8" max="8" width="13.140625" style="122" bestFit="1" customWidth="1"/>
    <col min="9" max="12" width="11.5703125" style="123" bestFit="1" customWidth="1"/>
    <col min="13" max="13" width="11.5703125" style="122" bestFit="1" customWidth="1"/>
    <col min="14" max="16384" width="11.42578125" style="124"/>
  </cols>
  <sheetData>
    <row r="1" spans="1:13" x14ac:dyDescent="0.2">
      <c r="A1" s="120" t="s">
        <v>170</v>
      </c>
    </row>
    <row r="2" spans="1:13" x14ac:dyDescent="0.2">
      <c r="A2" s="120" t="s">
        <v>171</v>
      </c>
    </row>
    <row r="3" spans="1:13" x14ac:dyDescent="0.2">
      <c r="A3" s="141"/>
    </row>
    <row r="4" spans="1:13" s="130" customFormat="1" x14ac:dyDescent="0.2">
      <c r="A4" s="127"/>
      <c r="B4" s="128" t="s">
        <v>3</v>
      </c>
      <c r="C4" s="128" t="s">
        <v>4</v>
      </c>
      <c r="D4" s="128" t="s">
        <v>5</v>
      </c>
      <c r="E4" s="128" t="s">
        <v>6</v>
      </c>
      <c r="F4" s="128" t="s">
        <v>7</v>
      </c>
      <c r="G4" s="128" t="s">
        <v>8</v>
      </c>
      <c r="H4" s="128" t="s">
        <v>9</v>
      </c>
      <c r="I4" s="129" t="s">
        <v>10</v>
      </c>
      <c r="J4" s="129" t="s">
        <v>11</v>
      </c>
      <c r="K4" s="129" t="s">
        <v>12</v>
      </c>
      <c r="L4" s="129" t="s">
        <v>13</v>
      </c>
      <c r="M4" s="129" t="s">
        <v>14</v>
      </c>
    </row>
    <row r="5" spans="1:13" x14ac:dyDescent="0.2">
      <c r="A5" s="245">
        <v>1960</v>
      </c>
      <c r="B5" s="132">
        <v>3286.5840429354025</v>
      </c>
      <c r="C5" s="132">
        <v>310.02725991574511</v>
      </c>
      <c r="D5" s="132">
        <v>598.09749814437373</v>
      </c>
      <c r="E5" s="132">
        <v>-425.1387948474819</v>
      </c>
      <c r="F5" s="132">
        <v>635.84581129366904</v>
      </c>
      <c r="G5" s="132">
        <v>790.71051643719261</v>
      </c>
      <c r="H5" s="133">
        <v>3614.7053010045161</v>
      </c>
      <c r="I5" s="134">
        <v>1516.7025597605068</v>
      </c>
      <c r="J5" s="134">
        <v>1790.8078372327493</v>
      </c>
      <c r="K5" s="134">
        <v>325.63011615910216</v>
      </c>
      <c r="L5" s="134">
        <v>18.435212147842513</v>
      </c>
      <c r="M5" s="135">
        <f>SUM(I5:K5)-L5</f>
        <v>3614.7053010045161</v>
      </c>
    </row>
    <row r="6" spans="1:13" x14ac:dyDescent="0.2">
      <c r="A6" s="245">
        <v>1961</v>
      </c>
      <c r="B6" s="132">
        <v>3219.6204709756084</v>
      </c>
      <c r="C6" s="132">
        <v>356.41093980182245</v>
      </c>
      <c r="D6" s="132">
        <v>655.12721180323138</v>
      </c>
      <c r="E6" s="132">
        <v>-392.61474650107664</v>
      </c>
      <c r="F6" s="132">
        <v>641.19698891346729</v>
      </c>
      <c r="G6" s="132">
        <v>778.09561478066678</v>
      </c>
      <c r="H6" s="133">
        <v>3701.6452502123861</v>
      </c>
      <c r="I6" s="134">
        <v>1603.138297037181</v>
      </c>
      <c r="J6" s="134">
        <v>1808.6615947255987</v>
      </c>
      <c r="K6" s="134">
        <v>306.14076918743154</v>
      </c>
      <c r="L6" s="134">
        <v>16.29541073782508</v>
      </c>
      <c r="M6" s="135">
        <f t="shared" ref="M6:M58" si="0">SUM(I6:K6)-L6</f>
        <v>3701.6452502123861</v>
      </c>
    </row>
    <row r="7" spans="1:13" x14ac:dyDescent="0.2">
      <c r="A7" s="245">
        <v>1962</v>
      </c>
      <c r="B7" s="132">
        <v>3440.7941396089614</v>
      </c>
      <c r="C7" s="132">
        <v>382.7962385180561</v>
      </c>
      <c r="D7" s="132">
        <v>767.49783211054739</v>
      </c>
      <c r="E7" s="132">
        <v>-444.09611466696936</v>
      </c>
      <c r="F7" s="132">
        <v>759.76229695997654</v>
      </c>
      <c r="G7" s="132">
        <v>879.96889622538345</v>
      </c>
      <c r="H7" s="133">
        <v>4026.7854963051886</v>
      </c>
      <c r="I7" s="134">
        <v>1723.8221566310278</v>
      </c>
      <c r="J7" s="134">
        <v>1977.6748300740555</v>
      </c>
      <c r="K7" s="134">
        <v>347.01572391720555</v>
      </c>
      <c r="L7" s="134">
        <v>21.727214317100103</v>
      </c>
      <c r="M7" s="135">
        <f t="shared" si="0"/>
        <v>4026.7854963051886</v>
      </c>
    </row>
    <row r="8" spans="1:13" x14ac:dyDescent="0.2">
      <c r="A8" s="245">
        <v>1963</v>
      </c>
      <c r="B8" s="132">
        <v>3762.9351539367044</v>
      </c>
      <c r="C8" s="132">
        <v>432.32102539416127</v>
      </c>
      <c r="D8" s="132">
        <v>806.4703015812928</v>
      </c>
      <c r="E8" s="132">
        <v>-509.91961014390949</v>
      </c>
      <c r="F8" s="132">
        <v>788.93146124044517</v>
      </c>
      <c r="G8" s="132">
        <v>978.97997309256903</v>
      </c>
      <c r="H8" s="133">
        <v>4301.758358916125</v>
      </c>
      <c r="I8" s="134">
        <v>1832.9734852405206</v>
      </c>
      <c r="J8" s="134">
        <v>2115.4081536035851</v>
      </c>
      <c r="K8" s="134">
        <v>370.82433156908428</v>
      </c>
      <c r="L8" s="134">
        <v>17.447611497065235</v>
      </c>
      <c r="M8" s="135">
        <f t="shared" si="0"/>
        <v>4301.758358916125</v>
      </c>
    </row>
    <row r="9" spans="1:13" x14ac:dyDescent="0.2">
      <c r="A9" s="245">
        <v>1964</v>
      </c>
      <c r="B9" s="132">
        <v>4062.257846416232</v>
      </c>
      <c r="C9" s="132">
        <v>478.49529814757017</v>
      </c>
      <c r="D9" s="132">
        <v>767.62774034211645</v>
      </c>
      <c r="E9" s="132">
        <v>-580.60399174551458</v>
      </c>
      <c r="F9" s="132">
        <v>924.49462760866641</v>
      </c>
      <c r="G9" s="132">
        <v>1092.7261031551923</v>
      </c>
      <c r="H9" s="133">
        <v>4559.5454176138783</v>
      </c>
      <c r="I9" s="134">
        <v>1953.8903252582938</v>
      </c>
      <c r="J9" s="134">
        <v>2244.1335574472314</v>
      </c>
      <c r="K9" s="134">
        <v>382.09654846621265</v>
      </c>
      <c r="L9" s="134">
        <v>20.575013557859947</v>
      </c>
      <c r="M9" s="135">
        <f t="shared" si="0"/>
        <v>4559.5454176138783</v>
      </c>
    </row>
    <row r="10" spans="1:13" x14ac:dyDescent="0.2">
      <c r="A10" s="245">
        <v>1965</v>
      </c>
      <c r="B10" s="132">
        <v>4600.8000699058057</v>
      </c>
      <c r="C10" s="132">
        <v>518.07324622192061</v>
      </c>
      <c r="D10" s="132">
        <v>947.8104575285297</v>
      </c>
      <c r="E10" s="132">
        <v>-650.31626776039366</v>
      </c>
      <c r="F10" s="132">
        <v>930.05565533120239</v>
      </c>
      <c r="G10" s="132">
        <v>1382.1267882166665</v>
      </c>
      <c r="H10" s="133">
        <v>4964.2963730103984</v>
      </c>
      <c r="I10" s="134">
        <v>2144.2353316061181</v>
      </c>
      <c r="J10" s="134">
        <v>2413.5297670251475</v>
      </c>
      <c r="K10" s="134">
        <v>423.8142857677347</v>
      </c>
      <c r="L10" s="134">
        <v>17.283011388602354</v>
      </c>
      <c r="M10" s="135">
        <f t="shared" si="0"/>
        <v>4964.2963730103984</v>
      </c>
    </row>
    <row r="11" spans="1:13" x14ac:dyDescent="0.2">
      <c r="A11" s="245">
        <v>1966</v>
      </c>
      <c r="B11" s="132">
        <v>4759.3352079754313</v>
      </c>
      <c r="C11" s="132">
        <v>562.15344764864415</v>
      </c>
      <c r="D11" s="132">
        <v>955.99467611738623</v>
      </c>
      <c r="E11" s="132">
        <v>-574.45151400093368</v>
      </c>
      <c r="F11" s="132">
        <v>1115.0385208940299</v>
      </c>
      <c r="G11" s="132">
        <v>1398.9819929510161</v>
      </c>
      <c r="H11" s="133">
        <v>5419.0883456835418</v>
      </c>
      <c r="I11" s="134">
        <v>2396.5531307183501</v>
      </c>
      <c r="J11" s="134">
        <v>2591.6946259279603</v>
      </c>
      <c r="K11" s="134">
        <v>456.68280606590355</v>
      </c>
      <c r="L11" s="134">
        <v>25.842217028672092</v>
      </c>
      <c r="M11" s="135">
        <f t="shared" si="0"/>
        <v>5419.0883456835418</v>
      </c>
    </row>
    <row r="12" spans="1:13" x14ac:dyDescent="0.2">
      <c r="A12" s="245">
        <v>1967</v>
      </c>
      <c r="B12" s="132">
        <v>5138.0000391690146</v>
      </c>
      <c r="C12" s="132">
        <v>613.03938088709469</v>
      </c>
      <c r="D12" s="132">
        <v>1083.4346512867239</v>
      </c>
      <c r="E12" s="132">
        <v>-654.96471314923042</v>
      </c>
      <c r="F12" s="132">
        <v>1209.7858422798686</v>
      </c>
      <c r="G12" s="132">
        <v>1533.6116156719215</v>
      </c>
      <c r="H12" s="133">
        <v>5855.6835848015498</v>
      </c>
      <c r="I12" s="134">
        <v>2579.3262732885673</v>
      </c>
      <c r="J12" s="134">
        <v>2835.640340762754</v>
      </c>
      <c r="K12" s="134">
        <v>467.2175882127525</v>
      </c>
      <c r="L12" s="134">
        <v>26.500617462523614</v>
      </c>
      <c r="M12" s="135">
        <f t="shared" si="0"/>
        <v>5855.6835848015508</v>
      </c>
    </row>
    <row r="13" spans="1:13" x14ac:dyDescent="0.2">
      <c r="A13" s="245">
        <v>1968</v>
      </c>
      <c r="B13" s="132">
        <v>5677.5862381679844</v>
      </c>
      <c r="C13" s="132">
        <v>665.91468188589624</v>
      </c>
      <c r="D13" s="132">
        <v>1145.9205106714858</v>
      </c>
      <c r="E13" s="132">
        <v>-740.75321991555893</v>
      </c>
      <c r="F13" s="132">
        <v>1493.6081062319108</v>
      </c>
      <c r="G13" s="132">
        <v>1763.8600727977537</v>
      </c>
      <c r="H13" s="133">
        <v>6478.4162442439647</v>
      </c>
      <c r="I13" s="134">
        <v>2810.3263636115385</v>
      </c>
      <c r="J13" s="134">
        <v>3154.9133907413097</v>
      </c>
      <c r="K13" s="134">
        <v>538.85410681132566</v>
      </c>
      <c r="L13" s="134">
        <v>25.677616920209214</v>
      </c>
      <c r="M13" s="135">
        <f t="shared" si="0"/>
        <v>6478.4162442439638</v>
      </c>
    </row>
    <row r="14" spans="1:13" x14ac:dyDescent="0.2">
      <c r="A14" s="245">
        <v>1969</v>
      </c>
      <c r="B14" s="132">
        <v>6144.2432908677565</v>
      </c>
      <c r="C14" s="132">
        <v>738.89306762087574</v>
      </c>
      <c r="D14" s="132">
        <v>1329.6107501102658</v>
      </c>
      <c r="E14" s="132">
        <v>-728.97988566326421</v>
      </c>
      <c r="F14" s="132">
        <v>1578.1776976349959</v>
      </c>
      <c r="G14" s="132">
        <v>1915.5569154068999</v>
      </c>
      <c r="H14" s="133">
        <v>7146.3880051637298</v>
      </c>
      <c r="I14" s="134">
        <v>3101.9013641553597</v>
      </c>
      <c r="J14" s="134">
        <v>3473.1181206012493</v>
      </c>
      <c r="K14" s="134">
        <v>611.86014708898915</v>
      </c>
      <c r="L14" s="134">
        <v>40.491626681868382</v>
      </c>
      <c r="M14" s="135">
        <f t="shared" si="0"/>
        <v>7146.3880051637298</v>
      </c>
    </row>
    <row r="15" spans="1:13" x14ac:dyDescent="0.2">
      <c r="A15" s="245">
        <v>1970</v>
      </c>
      <c r="B15" s="132">
        <v>7165.8478964904589</v>
      </c>
      <c r="C15" s="132">
        <v>858.35983680826678</v>
      </c>
      <c r="D15" s="132">
        <v>1649.5747244650859</v>
      </c>
      <c r="E15" s="132">
        <v>-942.92631105470127</v>
      </c>
      <c r="F15" s="132">
        <v>1905.5438579050037</v>
      </c>
      <c r="G15" s="132">
        <v>2391.6369434695666</v>
      </c>
      <c r="H15" s="133">
        <v>8244.7630611445475</v>
      </c>
      <c r="I15" s="134">
        <v>3561.6882307740016</v>
      </c>
      <c r="J15" s="134">
        <v>3934.2017622646272</v>
      </c>
      <c r="K15" s="134">
        <v>790.84609576395349</v>
      </c>
      <c r="L15" s="134">
        <v>41.973027658034297</v>
      </c>
      <c r="M15" s="135">
        <f t="shared" si="0"/>
        <v>8244.7630611445475</v>
      </c>
    </row>
    <row r="16" spans="1:13" x14ac:dyDescent="0.2">
      <c r="A16" s="245">
        <v>1971</v>
      </c>
      <c r="B16" s="132">
        <v>7674.7113876415051</v>
      </c>
      <c r="C16" s="132">
        <v>1036.565306709178</v>
      </c>
      <c r="D16" s="132">
        <v>2050.6014353190567</v>
      </c>
      <c r="E16" s="132">
        <v>-942.31116605406032</v>
      </c>
      <c r="F16" s="132">
        <v>2006.4817573215896</v>
      </c>
      <c r="G16" s="132">
        <v>2807.292652673244</v>
      </c>
      <c r="H16" s="133">
        <v>9018.7560682640251</v>
      </c>
      <c r="I16" s="134">
        <v>3988.1588967711764</v>
      </c>
      <c r="J16" s="134">
        <v>4238.1756076576585</v>
      </c>
      <c r="K16" s="134">
        <v>843.94139778407236</v>
      </c>
      <c r="L16" s="134">
        <v>51.51983394888132</v>
      </c>
      <c r="M16" s="135">
        <f t="shared" si="0"/>
        <v>9018.7560682640251</v>
      </c>
    </row>
    <row r="17" spans="1:13" x14ac:dyDescent="0.2">
      <c r="A17" s="245">
        <v>1972</v>
      </c>
      <c r="B17" s="132">
        <v>8572.6794650800894</v>
      </c>
      <c r="C17" s="132">
        <v>1237.5961540709579</v>
      </c>
      <c r="D17" s="132">
        <v>2338.6079847078654</v>
      </c>
      <c r="E17" s="132">
        <v>-1184.5257700484544</v>
      </c>
      <c r="F17" s="132">
        <v>2605.7087256876202</v>
      </c>
      <c r="G17" s="132">
        <v>3188.0718690618214</v>
      </c>
      <c r="H17" s="133">
        <v>10381.994690436257</v>
      </c>
      <c r="I17" s="134">
        <v>4557.9125234830535</v>
      </c>
      <c r="J17" s="134">
        <v>4915.0863788829492</v>
      </c>
      <c r="K17" s="134">
        <v>968.25182711689047</v>
      </c>
      <c r="L17" s="134">
        <v>59.256039046636666</v>
      </c>
      <c r="M17" s="135">
        <f t="shared" si="0"/>
        <v>10381.994690436255</v>
      </c>
    </row>
    <row r="18" spans="1:13" x14ac:dyDescent="0.2">
      <c r="A18" s="245">
        <v>1973</v>
      </c>
      <c r="B18" s="132">
        <v>10326.707460222951</v>
      </c>
      <c r="C18" s="132">
        <v>1483.7542385228041</v>
      </c>
      <c r="D18" s="132">
        <v>2925.013742011015</v>
      </c>
      <c r="E18" s="132">
        <v>-1205.4743835724835</v>
      </c>
      <c r="F18" s="132">
        <v>3284.1541078369373</v>
      </c>
      <c r="G18" s="132">
        <v>3972.3159233053325</v>
      </c>
      <c r="H18" s="133">
        <v>12841.839241715892</v>
      </c>
      <c r="I18" s="134">
        <v>5354.8220635231173</v>
      </c>
      <c r="J18" s="134">
        <v>6285.3381719688732</v>
      </c>
      <c r="K18" s="134">
        <v>1278.71185698453</v>
      </c>
      <c r="L18" s="134">
        <v>77.032850760627653</v>
      </c>
      <c r="M18" s="135">
        <f t="shared" si="0"/>
        <v>12841.839241715892</v>
      </c>
    </row>
    <row r="19" spans="1:13" x14ac:dyDescent="0.2">
      <c r="A19" s="245">
        <v>1974</v>
      </c>
      <c r="B19" s="132">
        <v>14574.494668594607</v>
      </c>
      <c r="C19" s="132">
        <v>1977.8503680541792</v>
      </c>
      <c r="D19" s="132">
        <v>4124.3265358574217</v>
      </c>
      <c r="E19" s="132">
        <v>-1830.7633052159727</v>
      </c>
      <c r="F19" s="132">
        <v>4595.8221749957092</v>
      </c>
      <c r="G19" s="132">
        <v>6741.5518558551084</v>
      </c>
      <c r="H19" s="133">
        <v>16700.178586430837</v>
      </c>
      <c r="I19" s="134">
        <v>6984.2871484639754</v>
      </c>
      <c r="J19" s="134">
        <v>7980.9692923914827</v>
      </c>
      <c r="K19" s="134">
        <v>1778.3765742095773</v>
      </c>
      <c r="L19" s="134">
        <v>43.454428634200212</v>
      </c>
      <c r="M19" s="135">
        <f t="shared" si="0"/>
        <v>16700.178586430837</v>
      </c>
    </row>
    <row r="20" spans="1:13" x14ac:dyDescent="0.2">
      <c r="A20" s="245">
        <v>1975</v>
      </c>
      <c r="B20" s="132">
        <v>17950.413187262566</v>
      </c>
      <c r="C20" s="132">
        <v>2678.2125232640469</v>
      </c>
      <c r="D20" s="132">
        <v>4799.84934001701</v>
      </c>
      <c r="E20" s="132">
        <v>-2626.7846497677965</v>
      </c>
      <c r="F20" s="132">
        <v>5300.6037450385429</v>
      </c>
      <c r="G20" s="132">
        <v>6866.9588193817472</v>
      </c>
      <c r="H20" s="133">
        <v>21235.335326432622</v>
      </c>
      <c r="I20" s="134">
        <v>8962.0579671747182</v>
      </c>
      <c r="J20" s="134">
        <v>10063.973410802078</v>
      </c>
      <c r="K20" s="134">
        <v>2268.5599875024609</v>
      </c>
      <c r="L20" s="134">
        <v>59.256039046636658</v>
      </c>
      <c r="M20" s="135">
        <f t="shared" si="0"/>
        <v>21235.335326432622</v>
      </c>
    </row>
    <row r="21" spans="1:13" x14ac:dyDescent="0.2">
      <c r="A21" s="245">
        <v>1976</v>
      </c>
      <c r="B21" s="132">
        <v>20458.638918264405</v>
      </c>
      <c r="C21" s="132">
        <v>3461.9187172759857</v>
      </c>
      <c r="D21" s="132">
        <v>6295.3529018410818</v>
      </c>
      <c r="E21" s="132">
        <v>-2708.7877473728367</v>
      </c>
      <c r="F21" s="132">
        <v>6271.4752453521269</v>
      </c>
      <c r="G21" s="132">
        <v>7651.62690393304</v>
      </c>
      <c r="H21" s="133">
        <v>26126.971131427723</v>
      </c>
      <c r="I21" s="134">
        <v>11206.707861493091</v>
      </c>
      <c r="J21" s="134">
        <v>12285.119142611044</v>
      </c>
      <c r="K21" s="134">
        <v>2821.6360502120328</v>
      </c>
      <c r="L21" s="134">
        <v>186.49192288844259</v>
      </c>
      <c r="M21" s="135">
        <f t="shared" si="0"/>
        <v>26126.971131427723</v>
      </c>
    </row>
    <row r="22" spans="1:13" x14ac:dyDescent="0.2">
      <c r="A22" s="245">
        <v>1977</v>
      </c>
      <c r="B22" s="132">
        <v>25609.315802904654</v>
      </c>
      <c r="C22" s="132">
        <v>4406.030774912012</v>
      </c>
      <c r="D22" s="132">
        <v>7650.035940644193</v>
      </c>
      <c r="E22" s="132">
        <v>-2778.627387980112</v>
      </c>
      <c r="F22" s="132">
        <v>8528.3081752391772</v>
      </c>
      <c r="G22" s="132">
        <v>10141.956901538957</v>
      </c>
      <c r="H22" s="133">
        <v>33273.106404180966</v>
      </c>
      <c r="I22" s="134">
        <v>13747.242894197921</v>
      </c>
      <c r="J22" s="134">
        <v>15972.438175739764</v>
      </c>
      <c r="K22" s="134">
        <v>3660.4154047441493</v>
      </c>
      <c r="L22" s="134">
        <v>106.99007050087175</v>
      </c>
      <c r="M22" s="135">
        <f t="shared" si="0"/>
        <v>33273.106404180966</v>
      </c>
    </row>
    <row r="23" spans="1:13" x14ac:dyDescent="0.2">
      <c r="A23" s="245">
        <v>1978</v>
      </c>
      <c r="B23" s="132">
        <v>30441.878435896255</v>
      </c>
      <c r="C23" s="132">
        <v>5307.0049632183227</v>
      </c>
      <c r="D23" s="132">
        <v>9031.7398916136881</v>
      </c>
      <c r="E23" s="132">
        <v>-4020.9279478726294</v>
      </c>
      <c r="F23" s="132">
        <v>8928.0726209535133</v>
      </c>
      <c r="G23" s="132">
        <v>11532.882318642105</v>
      </c>
      <c r="H23" s="133">
        <v>38154.885645167044</v>
      </c>
      <c r="I23" s="134">
        <v>16704.463415095019</v>
      </c>
      <c r="J23" s="134">
        <v>17288.164208839018</v>
      </c>
      <c r="K23" s="134">
        <v>4305.4601155957134</v>
      </c>
      <c r="L23" s="134">
        <v>143.20209436270525</v>
      </c>
      <c r="M23" s="135">
        <f t="shared" si="0"/>
        <v>38154.885645167044</v>
      </c>
    </row>
    <row r="24" spans="1:13" x14ac:dyDescent="0.2">
      <c r="A24" s="245">
        <v>1979</v>
      </c>
      <c r="B24" s="132">
        <v>34508.610463067038</v>
      </c>
      <c r="C24" s="132">
        <v>6536.8530533805442</v>
      </c>
      <c r="D24" s="132">
        <v>11756.565048776642</v>
      </c>
      <c r="E24" s="132">
        <v>-5232.8505067116803</v>
      </c>
      <c r="F24" s="132">
        <v>9769.6764579809824</v>
      </c>
      <c r="G24" s="132">
        <v>13635.860630088819</v>
      </c>
      <c r="H24" s="133">
        <v>43702.993886404707</v>
      </c>
      <c r="I24" s="134">
        <v>19976.091018080719</v>
      </c>
      <c r="J24" s="134">
        <v>19413.627819287674</v>
      </c>
      <c r="K24" s="134">
        <v>4667.3298823399755</v>
      </c>
      <c r="L24" s="134">
        <v>354.05483330365399</v>
      </c>
      <c r="M24" s="135">
        <f t="shared" si="0"/>
        <v>43702.993886404707</v>
      </c>
    </row>
    <row r="25" spans="1:13" x14ac:dyDescent="0.2">
      <c r="A25" s="245">
        <v>1980</v>
      </c>
      <c r="B25" s="132">
        <v>40475.825335413021</v>
      </c>
      <c r="C25" s="132">
        <v>7899.1511549556062</v>
      </c>
      <c r="D25" s="132">
        <v>12853.769972609694</v>
      </c>
      <c r="E25" s="132">
        <v>-4248.4743944353504</v>
      </c>
      <c r="F25" s="132">
        <v>11503.248156692873</v>
      </c>
      <c r="G25" s="132">
        <v>16160.961112932891</v>
      </c>
      <c r="H25" s="133">
        <v>52322.559112302952</v>
      </c>
      <c r="I25" s="134">
        <v>23875.134902700069</v>
      </c>
      <c r="J25" s="134">
        <v>23552.033345529009</v>
      </c>
      <c r="K25" s="134">
        <v>5525.8092794867007</v>
      </c>
      <c r="L25" s="134">
        <v>630.41841541282884</v>
      </c>
      <c r="M25" s="135">
        <f t="shared" si="0"/>
        <v>52322.559112302944</v>
      </c>
    </row>
    <row r="26" spans="1:13" x14ac:dyDescent="0.2">
      <c r="A26" s="245">
        <v>1981</v>
      </c>
      <c r="B26" s="132">
        <v>51219.973860035672</v>
      </c>
      <c r="C26" s="132">
        <v>9409.1859886283091</v>
      </c>
      <c r="D26" s="132">
        <v>17846.143311812186</v>
      </c>
      <c r="E26" s="132">
        <v>-3078.4618102999484</v>
      </c>
      <c r="F26" s="132">
        <v>25924.252141843561</v>
      </c>
      <c r="G26" s="132">
        <v>29162.57841015622</v>
      </c>
      <c r="H26" s="133">
        <v>72158.515081863559</v>
      </c>
      <c r="I26" s="134">
        <v>28871.400093800541</v>
      </c>
      <c r="J26" s="134">
        <v>36568.739315717765</v>
      </c>
      <c r="K26" s="134">
        <v>7903.8256534949232</v>
      </c>
      <c r="L26" s="134">
        <v>1185.4499811496589</v>
      </c>
      <c r="M26" s="135">
        <f t="shared" si="0"/>
        <v>72158.515081863559</v>
      </c>
    </row>
    <row r="27" spans="1:13" x14ac:dyDescent="0.2">
      <c r="A27" s="245">
        <v>1982</v>
      </c>
      <c r="B27" s="132">
        <v>84109.825726105817</v>
      </c>
      <c r="C27" s="132">
        <v>14859.425430591898</v>
      </c>
      <c r="D27" s="132">
        <v>25732.872050375372</v>
      </c>
      <c r="E27" s="132">
        <v>-4029.9475718144531</v>
      </c>
      <c r="F27" s="132">
        <v>46124.108256170832</v>
      </c>
      <c r="G27" s="132">
        <v>43582.789102065493</v>
      </c>
      <c r="H27" s="133">
        <v>123213.49478936398</v>
      </c>
      <c r="I27" s="134">
        <v>44408.981055660457</v>
      </c>
      <c r="J27" s="134">
        <v>67500.269474087967</v>
      </c>
      <c r="K27" s="134">
        <v>13013.616386002557</v>
      </c>
      <c r="L27" s="134">
        <v>1709.3721263870048</v>
      </c>
      <c r="M27" s="135">
        <f t="shared" si="0"/>
        <v>123213.49478936396</v>
      </c>
    </row>
    <row r="28" spans="1:13" x14ac:dyDescent="0.2">
      <c r="A28" s="245">
        <v>1983</v>
      </c>
      <c r="B28" s="132">
        <v>118537.00609944</v>
      </c>
      <c r="C28" s="132">
        <v>20445.570101657355</v>
      </c>
      <c r="D28" s="132">
        <v>30228.995944983704</v>
      </c>
      <c r="E28" s="132">
        <v>-4275.7825307599196</v>
      </c>
      <c r="F28" s="132">
        <v>48896.333038380406</v>
      </c>
      <c r="G28" s="132">
        <v>50422.928004480003</v>
      </c>
      <c r="H28" s="133">
        <v>163409.19464922155</v>
      </c>
      <c r="I28" s="134">
        <v>65737.872905269498</v>
      </c>
      <c r="J28" s="134">
        <v>78606.056759225059</v>
      </c>
      <c r="K28" s="134">
        <v>20607.403400915715</v>
      </c>
      <c r="L28" s="134">
        <v>1542.138416188719</v>
      </c>
      <c r="M28" s="135">
        <f t="shared" si="0"/>
        <v>163409.19464922155</v>
      </c>
    </row>
    <row r="29" spans="1:13" x14ac:dyDescent="0.2">
      <c r="A29" s="245">
        <v>1984</v>
      </c>
      <c r="B29" s="132">
        <v>147848.62004204601</v>
      </c>
      <c r="C29" s="132">
        <v>26709.779491674886</v>
      </c>
      <c r="D29" s="132">
        <v>40375.845587108706</v>
      </c>
      <c r="E29" s="132">
        <v>-10301.151483825633</v>
      </c>
      <c r="F29" s="132">
        <v>59336.583604193998</v>
      </c>
      <c r="G29" s="132">
        <v>59390.518431600009</v>
      </c>
      <c r="H29" s="133">
        <v>204579.15880959795</v>
      </c>
      <c r="I29" s="134">
        <v>85650.127287194409</v>
      </c>
      <c r="J29" s="134">
        <v>94486.37964084679</v>
      </c>
      <c r="K29" s="134">
        <v>26526.160054479882</v>
      </c>
      <c r="L29" s="134">
        <v>2083.5081729231301</v>
      </c>
      <c r="M29" s="135">
        <f t="shared" si="0"/>
        <v>204579.15880959795</v>
      </c>
    </row>
    <row r="30" spans="1:13" x14ac:dyDescent="0.2">
      <c r="A30" s="245">
        <v>1985</v>
      </c>
      <c r="B30" s="132">
        <v>180145.18516118199</v>
      </c>
      <c r="C30" s="132">
        <v>32650.530248944018</v>
      </c>
      <c r="D30" s="132">
        <v>45881.130470765202</v>
      </c>
      <c r="E30" s="132">
        <v>-12571.136651045425</v>
      </c>
      <c r="F30" s="132">
        <v>65693.266382083995</v>
      </c>
      <c r="G30" s="132">
        <v>69569.238299999997</v>
      </c>
      <c r="H30" s="133">
        <v>242229.73731192976</v>
      </c>
      <c r="I30" s="134">
        <v>107917.34779416681</v>
      </c>
      <c r="J30" s="134">
        <v>107395.4237063647</v>
      </c>
      <c r="K30" s="134">
        <v>30195.635371870325</v>
      </c>
      <c r="L30" s="134">
        <v>3278.669560472099</v>
      </c>
      <c r="M30" s="135">
        <f t="shared" si="0"/>
        <v>242229.73731192976</v>
      </c>
    </row>
    <row r="31" spans="1:13" x14ac:dyDescent="0.2">
      <c r="A31" s="245">
        <v>1986</v>
      </c>
      <c r="B31" s="132">
        <v>216576.60139161799</v>
      </c>
      <c r="C31" s="132">
        <v>39747.913555112034</v>
      </c>
      <c r="D31" s="132">
        <v>56021.184689970942</v>
      </c>
      <c r="E31" s="132">
        <v>-6897.5158206121123</v>
      </c>
      <c r="F31" s="132">
        <v>82608.820450392406</v>
      </c>
      <c r="G31" s="132">
        <v>82390.436719999998</v>
      </c>
      <c r="H31" s="133">
        <v>305666.56754648127</v>
      </c>
      <c r="I31" s="134">
        <v>131346.20869483598</v>
      </c>
      <c r="J31" s="134">
        <v>140436.97422154591</v>
      </c>
      <c r="K31" s="134">
        <v>38210.392281371562</v>
      </c>
      <c r="L31" s="134">
        <v>4327.0076512721789</v>
      </c>
      <c r="M31" s="135">
        <f t="shared" si="0"/>
        <v>305666.56754648127</v>
      </c>
    </row>
    <row r="32" spans="1:13" x14ac:dyDescent="0.2">
      <c r="A32" s="245">
        <v>1987</v>
      </c>
      <c r="B32" s="132">
        <v>265215.36726592999</v>
      </c>
      <c r="C32" s="132">
        <v>44670.83607742918</v>
      </c>
      <c r="D32" s="132">
        <v>70591.933541541832</v>
      </c>
      <c r="E32" s="132">
        <v>1034.730021217576</v>
      </c>
      <c r="F32" s="132">
        <v>97816.900680925173</v>
      </c>
      <c r="G32" s="132">
        <v>112681.85159999999</v>
      </c>
      <c r="H32" s="133">
        <v>366647.91598704376</v>
      </c>
      <c r="I32" s="134">
        <v>156172.83564885124</v>
      </c>
      <c r="J32" s="134">
        <v>170954.77659609707</v>
      </c>
      <c r="K32" s="134">
        <v>44239.553451834712</v>
      </c>
      <c r="L32" s="134">
        <v>4719.2497097392206</v>
      </c>
      <c r="M32" s="135">
        <f t="shared" si="0"/>
        <v>366647.91598704376</v>
      </c>
    </row>
    <row r="33" spans="1:13" x14ac:dyDescent="0.2">
      <c r="A33" s="245">
        <v>1988</v>
      </c>
      <c r="B33" s="132">
        <v>330176.13042778958</v>
      </c>
      <c r="C33" s="132">
        <v>57256.005620484626</v>
      </c>
      <c r="D33" s="132">
        <v>83782.504944913569</v>
      </c>
      <c r="E33" s="132">
        <v>-1417.6585225901508</v>
      </c>
      <c r="F33" s="132">
        <v>134877.47560542551</v>
      </c>
      <c r="G33" s="132">
        <v>145102.13534000001</v>
      </c>
      <c r="H33" s="133">
        <v>459572.32273602311</v>
      </c>
      <c r="I33" s="134">
        <v>193788.45701345534</v>
      </c>
      <c r="J33" s="134">
        <v>221525.35815194258</v>
      </c>
      <c r="K33" s="134">
        <v>51784.353729765011</v>
      </c>
      <c r="L33" s="134">
        <v>7525.8461591397809</v>
      </c>
      <c r="M33" s="135">
        <f t="shared" si="0"/>
        <v>459572.32273602317</v>
      </c>
    </row>
    <row r="34" spans="1:13" x14ac:dyDescent="0.2">
      <c r="A34" s="245">
        <v>1989</v>
      </c>
      <c r="B34" s="132">
        <v>403691.74786601902</v>
      </c>
      <c r="C34" s="132">
        <v>75705.623441478005</v>
      </c>
      <c r="D34" s="132">
        <v>104619.71363662824</v>
      </c>
      <c r="E34" s="132">
        <v>-5803.0607778648555</v>
      </c>
      <c r="F34" s="132">
        <v>168583.01785387631</v>
      </c>
      <c r="G34" s="132">
        <v>189863.1735</v>
      </c>
      <c r="H34" s="133">
        <v>556933.86852013669</v>
      </c>
      <c r="I34" s="134">
        <v>243467.45525832972</v>
      </c>
      <c r="J34" s="134">
        <v>259358.40810572848</v>
      </c>
      <c r="K34" s="134">
        <v>64306.627876438528</v>
      </c>
      <c r="L34" s="134">
        <v>10198.622720360021</v>
      </c>
      <c r="M34" s="135">
        <f t="shared" si="0"/>
        <v>556933.86852013669</v>
      </c>
    </row>
    <row r="35" spans="1:13" x14ac:dyDescent="0.2">
      <c r="A35" s="245">
        <v>1990</v>
      </c>
      <c r="B35" s="132">
        <v>494129.77268987702</v>
      </c>
      <c r="C35" s="132">
        <v>99443.535246171625</v>
      </c>
      <c r="D35" s="132">
        <v>136236.81293213239</v>
      </c>
      <c r="E35" s="132">
        <v>-11008.772001526173</v>
      </c>
      <c r="F35" s="132">
        <v>204796.95893765954</v>
      </c>
      <c r="G35" s="132">
        <v>245885.8248</v>
      </c>
      <c r="H35" s="133">
        <v>677712.48300431436</v>
      </c>
      <c r="I35" s="134">
        <v>307977.87080014328</v>
      </c>
      <c r="J35" s="134">
        <v>305976.03423077811</v>
      </c>
      <c r="K35" s="134">
        <v>75656.696813632167</v>
      </c>
      <c r="L35" s="134">
        <v>11898.118840239253</v>
      </c>
      <c r="M35" s="135">
        <f t="shared" si="0"/>
        <v>677712.48300431424</v>
      </c>
    </row>
    <row r="36" spans="1:13" x14ac:dyDescent="0.2">
      <c r="A36" s="245">
        <v>1991</v>
      </c>
      <c r="B36" s="132">
        <v>633691.13427118002</v>
      </c>
      <c r="C36" s="132">
        <v>117173.73800952001</v>
      </c>
      <c r="D36" s="132">
        <v>156309.89065483</v>
      </c>
      <c r="E36" s="132">
        <v>965.64544522000006</v>
      </c>
      <c r="F36" s="132">
        <v>294297.16092987999</v>
      </c>
      <c r="G36" s="132">
        <v>325527.00501721998</v>
      </c>
      <c r="H36" s="133">
        <v>876910.56429340004</v>
      </c>
      <c r="I36" s="134">
        <v>380870.92199482664</v>
      </c>
      <c r="J36" s="134">
        <v>407997.83886772767</v>
      </c>
      <c r="K36" s="134">
        <v>104917.26492214816</v>
      </c>
      <c r="L36" s="134">
        <v>16875.461520048269</v>
      </c>
      <c r="M36" s="135">
        <f t="shared" si="0"/>
        <v>876910.56426465418</v>
      </c>
    </row>
    <row r="37" spans="1:13" x14ac:dyDescent="0.2">
      <c r="A37" s="245">
        <v>1992</v>
      </c>
      <c r="B37" s="132">
        <v>829735.85850162001</v>
      </c>
      <c r="C37" s="132">
        <v>143471.50400066</v>
      </c>
      <c r="D37" s="132">
        <v>227467.38469174999</v>
      </c>
      <c r="E37" s="132">
        <v>5891.8541238999996</v>
      </c>
      <c r="F37" s="132">
        <v>406115.41153465997</v>
      </c>
      <c r="G37" s="132">
        <v>459477.34902933001</v>
      </c>
      <c r="H37" s="133">
        <v>1153204.66382326</v>
      </c>
      <c r="I37" s="134">
        <v>503588.25402353937</v>
      </c>
      <c r="J37" s="134">
        <v>520497.24075651832</v>
      </c>
      <c r="K37" s="134">
        <v>146862.46188049915</v>
      </c>
      <c r="L37" s="134">
        <v>17743.292827760888</v>
      </c>
      <c r="M37" s="135">
        <f>SUM(I37:K37)-L37</f>
        <v>1153204.663832796</v>
      </c>
    </row>
    <row r="38" spans="1:13" x14ac:dyDescent="0.2">
      <c r="A38" s="245">
        <v>1993</v>
      </c>
      <c r="B38" s="132">
        <v>992515.56594930997</v>
      </c>
      <c r="C38" s="132">
        <v>180213.96809151999</v>
      </c>
      <c r="D38" s="132">
        <v>280899.61916385998</v>
      </c>
      <c r="E38" s="132">
        <v>5269.95970622</v>
      </c>
      <c r="F38" s="132">
        <v>490201.11724724999</v>
      </c>
      <c r="G38" s="132">
        <v>578807.92482646997</v>
      </c>
      <c r="H38" s="133">
        <v>1370292.30533168</v>
      </c>
      <c r="I38" s="134">
        <v>624129.43912223948</v>
      </c>
      <c r="J38" s="134">
        <v>600154.56947931717</v>
      </c>
      <c r="K38" s="134">
        <v>167845.42657838861</v>
      </c>
      <c r="L38" s="134">
        <v>21837.129763508376</v>
      </c>
      <c r="M38" s="135">
        <f t="shared" si="0"/>
        <v>1370292.3054164366</v>
      </c>
    </row>
    <row r="39" spans="1:13" x14ac:dyDescent="0.2">
      <c r="A39" s="245">
        <v>1994</v>
      </c>
      <c r="B39" s="132">
        <v>1189291.9086028601</v>
      </c>
      <c r="C39" s="132">
        <v>228887.33574519001</v>
      </c>
      <c r="D39" s="132">
        <v>324160.59668924997</v>
      </c>
      <c r="E39" s="132">
        <v>8281.7398812699994</v>
      </c>
      <c r="F39" s="132">
        <v>589685.75857484003</v>
      </c>
      <c r="G39" s="132">
        <v>682070.86031071004</v>
      </c>
      <c r="H39" s="133">
        <v>1658236.4791826999</v>
      </c>
      <c r="I39" s="134">
        <v>771482.22559062589</v>
      </c>
      <c r="J39" s="134">
        <v>710907.90362134739</v>
      </c>
      <c r="K39" s="134">
        <v>203746.39042207881</v>
      </c>
      <c r="L39" s="134">
        <v>27900.040505786827</v>
      </c>
      <c r="M39" s="135">
        <f t="shared" si="0"/>
        <v>1658236.4791282653</v>
      </c>
    </row>
    <row r="40" spans="1:13" x14ac:dyDescent="0.2">
      <c r="A40" s="245">
        <v>1995</v>
      </c>
      <c r="B40" s="132">
        <v>1496156.7006242401</v>
      </c>
      <c r="C40" s="132">
        <v>284635.54527502001</v>
      </c>
      <c r="D40" s="132">
        <v>399982.75201734999</v>
      </c>
      <c r="E40" s="132">
        <v>-15917.641406340001</v>
      </c>
      <c r="F40" s="132">
        <v>790800.19792160997</v>
      </c>
      <c r="G40" s="132">
        <v>849970.57007897005</v>
      </c>
      <c r="H40" s="133">
        <v>2105686.98435291</v>
      </c>
      <c r="I40" s="134">
        <v>961516.90552017582</v>
      </c>
      <c r="J40" s="134">
        <v>915487.79222397762</v>
      </c>
      <c r="K40" s="134">
        <v>258060.16606106044</v>
      </c>
      <c r="L40" s="134">
        <v>29377.879141210902</v>
      </c>
      <c r="M40" s="135">
        <f t="shared" si="0"/>
        <v>2105686.9846640029</v>
      </c>
    </row>
    <row r="41" spans="1:13" x14ac:dyDescent="0.2">
      <c r="A41" s="245">
        <v>1996</v>
      </c>
      <c r="B41" s="132">
        <v>1822342.03134303</v>
      </c>
      <c r="C41" s="132">
        <v>330454.90345232998</v>
      </c>
      <c r="D41" s="132">
        <v>421649.65059670998</v>
      </c>
      <c r="E41" s="132">
        <v>-29098.516816120002</v>
      </c>
      <c r="F41" s="132">
        <v>967130.47199502995</v>
      </c>
      <c r="G41" s="132">
        <v>1052521.5795724301</v>
      </c>
      <c r="H41" s="133">
        <v>2459956.9609985598</v>
      </c>
      <c r="I41" s="134">
        <v>1124140.142010778</v>
      </c>
      <c r="J41" s="134">
        <v>1055648.6042714869</v>
      </c>
      <c r="K41" s="134">
        <v>323335.57143567951</v>
      </c>
      <c r="L41" s="134">
        <v>43167.35659621076</v>
      </c>
      <c r="M41" s="135">
        <f t="shared" si="0"/>
        <v>2459956.9611217333</v>
      </c>
    </row>
    <row r="42" spans="1:13" x14ac:dyDescent="0.2">
      <c r="A42" s="245">
        <f>A41+1</f>
        <v>1997</v>
      </c>
      <c r="B42" s="132">
        <v>2168885.00291452</v>
      </c>
      <c r="C42" s="132">
        <v>390086.79904009</v>
      </c>
      <c r="D42" s="132">
        <v>538478.11999210005</v>
      </c>
      <c r="E42" s="132">
        <v>1161.19383694</v>
      </c>
      <c r="F42" s="132">
        <v>1215914.0354726701</v>
      </c>
      <c r="G42" s="132">
        <v>1330505.31276331</v>
      </c>
      <c r="H42" s="133">
        <v>2984019.8384929998</v>
      </c>
      <c r="I42" s="134">
        <v>1345052.5990243179</v>
      </c>
      <c r="J42" s="134">
        <v>1303294.2467074713</v>
      </c>
      <c r="K42" s="134">
        <v>381259.66513151897</v>
      </c>
      <c r="L42" s="134">
        <v>45586.672150481761</v>
      </c>
      <c r="M42" s="135">
        <f t="shared" si="0"/>
        <v>2984019.8387128264</v>
      </c>
    </row>
    <row r="43" spans="1:13" x14ac:dyDescent="0.2">
      <c r="A43" s="245">
        <f t="shared" ref="A43:A59" si="1">A42+1</f>
        <v>1998</v>
      </c>
      <c r="B43" s="132">
        <v>2510879.9623455098</v>
      </c>
      <c r="C43" s="132">
        <v>469886.44670849002</v>
      </c>
      <c r="D43" s="132">
        <v>740341.38476465002</v>
      </c>
      <c r="E43" s="132">
        <v>1625.76249179</v>
      </c>
      <c r="F43" s="132">
        <v>1720723.3929906799</v>
      </c>
      <c r="G43" s="132">
        <v>1816626.9509831599</v>
      </c>
      <c r="H43" s="133">
        <v>3626829.9983179602</v>
      </c>
      <c r="I43" s="134">
        <v>1629599.3025815191</v>
      </c>
      <c r="J43" s="134">
        <v>1605785.5484644284</v>
      </c>
      <c r="K43" s="134">
        <v>456838.90573684766</v>
      </c>
      <c r="L43" s="134">
        <v>65393.758543917247</v>
      </c>
      <c r="M43" s="135">
        <f t="shared" si="0"/>
        <v>3626829.9982388779</v>
      </c>
    </row>
    <row r="44" spans="1:13" x14ac:dyDescent="0.2">
      <c r="A44" s="245">
        <f t="shared" si="1"/>
        <v>1999</v>
      </c>
      <c r="B44" s="132">
        <v>2916433.6293021799</v>
      </c>
      <c r="C44" s="132">
        <v>565207.27934726002</v>
      </c>
      <c r="D44" s="132">
        <v>811324.98028066999</v>
      </c>
      <c r="E44" s="132">
        <v>-42745.233259599998</v>
      </c>
      <c r="F44" s="132">
        <v>2335124.9707650701</v>
      </c>
      <c r="G44" s="132">
        <v>2072582.3553509701</v>
      </c>
      <c r="H44" s="133">
        <v>4512763.2710846197</v>
      </c>
      <c r="I44" s="134">
        <v>1938462.9980927336</v>
      </c>
      <c r="J44" s="134">
        <v>2103797.3703307267</v>
      </c>
      <c r="K44" s="134">
        <v>513221.36338786478</v>
      </c>
      <c r="L44" s="134">
        <v>42718.413887324023</v>
      </c>
      <c r="M44" s="135">
        <f t="shared" si="0"/>
        <v>4512763.3179240013</v>
      </c>
    </row>
    <row r="45" spans="1:13" x14ac:dyDescent="0.2">
      <c r="A45" s="245">
        <f t="shared" si="1"/>
        <v>2000</v>
      </c>
      <c r="B45" s="132">
        <v>3290352.73281878</v>
      </c>
      <c r="C45" s="132">
        <v>652653.65971927997</v>
      </c>
      <c r="D45" s="132">
        <v>873950.68372225005</v>
      </c>
      <c r="E45" s="132">
        <v>-42817.285527660002</v>
      </c>
      <c r="F45" s="132">
        <v>2389590.1839541402</v>
      </c>
      <c r="G45" s="132">
        <v>2249195.6253404901</v>
      </c>
      <c r="H45" s="133">
        <v>4914534.3485562699</v>
      </c>
      <c r="I45" s="134">
        <v>2205357.5754437619</v>
      </c>
      <c r="J45" s="134">
        <v>2152874.7754890965</v>
      </c>
      <c r="K45" s="134">
        <v>591498.82692885993</v>
      </c>
      <c r="L45" s="134">
        <v>35196.829305442712</v>
      </c>
      <c r="M45" s="135">
        <f t="shared" si="0"/>
        <v>4914534.3485562755</v>
      </c>
    </row>
    <row r="46" spans="1:13" x14ac:dyDescent="0.2">
      <c r="A46" s="245">
        <f t="shared" si="1"/>
        <v>2001</v>
      </c>
      <c r="B46" s="132">
        <v>3691285.3427263801</v>
      </c>
      <c r="C46" s="132">
        <v>772574.65647657996</v>
      </c>
      <c r="D46" s="132">
        <v>987278.49213655002</v>
      </c>
      <c r="E46" s="132">
        <v>108260.96496611999</v>
      </c>
      <c r="F46" s="132">
        <v>2237551.0203159899</v>
      </c>
      <c r="G46" s="132">
        <v>2402297.55587829</v>
      </c>
      <c r="H46" s="133">
        <v>5394652.9216548596</v>
      </c>
      <c r="I46" s="134">
        <v>2564190.2847007103</v>
      </c>
      <c r="J46" s="134">
        <v>2190033.2393974867</v>
      </c>
      <c r="K46" s="134">
        <v>670727.3488864213</v>
      </c>
      <c r="L46" s="134">
        <v>30297.951329760108</v>
      </c>
      <c r="M46" s="135">
        <f t="shared" si="0"/>
        <v>5394652.9216548577</v>
      </c>
    </row>
    <row r="47" spans="1:13" x14ac:dyDescent="0.2">
      <c r="A47" s="245">
        <f t="shared" si="1"/>
        <v>2002</v>
      </c>
      <c r="B47" s="132">
        <v>4109780.4576806398</v>
      </c>
      <c r="C47" s="132">
        <v>898115.55319195997</v>
      </c>
      <c r="D47" s="132">
        <v>1143139.9229416901</v>
      </c>
      <c r="E47" s="132">
        <v>227921.43790799001</v>
      </c>
      <c r="F47" s="132">
        <v>2569013.4758992</v>
      </c>
      <c r="G47" s="132">
        <v>2887026.4974204102</v>
      </c>
      <c r="H47" s="133">
        <v>6060944.3502907101</v>
      </c>
      <c r="I47" s="134">
        <v>2903393.3864662754</v>
      </c>
      <c r="J47" s="134">
        <v>2439148.5138830794</v>
      </c>
      <c r="K47" s="134">
        <v>749256.87340539449</v>
      </c>
      <c r="L47" s="134">
        <v>30854.423464038315</v>
      </c>
      <c r="M47" s="135">
        <f t="shared" si="0"/>
        <v>6060944.3502907101</v>
      </c>
    </row>
    <row r="48" spans="1:13" x14ac:dyDescent="0.2">
      <c r="A48" s="245">
        <f t="shared" si="1"/>
        <v>2003</v>
      </c>
      <c r="B48" s="132">
        <v>4661107.8712136503</v>
      </c>
      <c r="C48" s="132">
        <v>1011165.58853856</v>
      </c>
      <c r="D48" s="132">
        <v>1338174.0465743099</v>
      </c>
      <c r="E48" s="132">
        <v>103477.49608454001</v>
      </c>
      <c r="F48" s="132">
        <v>3259183.4434820102</v>
      </c>
      <c r="G48" s="132">
        <v>3389509.1914852299</v>
      </c>
      <c r="H48" s="133">
        <v>6983599.2544082999</v>
      </c>
      <c r="I48" s="134">
        <v>3305419.1984783858</v>
      </c>
      <c r="J48" s="134">
        <v>2868139.2938298425</v>
      </c>
      <c r="K48" s="134">
        <v>847991.9917665791</v>
      </c>
      <c r="L48" s="134">
        <v>37951.229666500003</v>
      </c>
      <c r="M48" s="135">
        <f t="shared" si="0"/>
        <v>6983599.2544083074</v>
      </c>
    </row>
    <row r="49" spans="1:13" x14ac:dyDescent="0.2">
      <c r="A49" s="245">
        <f t="shared" si="1"/>
        <v>2004</v>
      </c>
      <c r="B49" s="132">
        <v>5372170.7899739603</v>
      </c>
      <c r="C49" s="132">
        <v>1150403.8234154601</v>
      </c>
      <c r="D49" s="132">
        <v>1515963.7212642201</v>
      </c>
      <c r="E49" s="132">
        <v>367625.55096358998</v>
      </c>
      <c r="F49" s="132">
        <v>3766876.8270903099</v>
      </c>
      <c r="G49" s="132">
        <v>4029490.6095588198</v>
      </c>
      <c r="H49" s="133">
        <v>8143550.10319658</v>
      </c>
      <c r="I49" s="134">
        <v>3786940.2062073573</v>
      </c>
      <c r="J49" s="134">
        <v>3404314.6586440862</v>
      </c>
      <c r="K49" s="134">
        <v>993563.43287049117</v>
      </c>
      <c r="L49" s="134">
        <v>41268.194525347055</v>
      </c>
      <c r="M49" s="135">
        <f t="shared" si="0"/>
        <v>8143550.1031965874</v>
      </c>
    </row>
    <row r="50" spans="1:13" x14ac:dyDescent="0.2">
      <c r="A50" s="245">
        <f t="shared" si="1"/>
        <v>2005</v>
      </c>
      <c r="B50" s="132">
        <v>6422404.2634193003</v>
      </c>
      <c r="C50" s="132">
        <v>1316361.30002044</v>
      </c>
      <c r="D50" s="132">
        <v>1787194.55714543</v>
      </c>
      <c r="E50" s="132">
        <v>535208.96410363005</v>
      </c>
      <c r="F50" s="132">
        <v>4626408.7836558996</v>
      </c>
      <c r="G50" s="132">
        <v>5148601.1757055502</v>
      </c>
      <c r="H50" s="133">
        <v>9538976.6926380005</v>
      </c>
      <c r="I50" s="134">
        <v>4476907.5215595514</v>
      </c>
      <c r="J50" s="134">
        <v>3968997.670635419</v>
      </c>
      <c r="K50" s="134">
        <v>1130965.1138850898</v>
      </c>
      <c r="L50" s="134">
        <v>37893.613442053305</v>
      </c>
      <c r="M50" s="135">
        <f t="shared" si="0"/>
        <v>9538976.6926380061</v>
      </c>
    </row>
    <row r="51" spans="1:13" x14ac:dyDescent="0.2">
      <c r="A51" s="245">
        <f t="shared" si="1"/>
        <v>2006</v>
      </c>
      <c r="B51" s="132">
        <v>7624209.6147854403</v>
      </c>
      <c r="C51" s="132">
        <v>1559069.5655807799</v>
      </c>
      <c r="D51" s="132">
        <v>2293070.4099234999</v>
      </c>
      <c r="E51" s="132">
        <v>749616.18704091001</v>
      </c>
      <c r="F51" s="132">
        <v>5658597.5829816302</v>
      </c>
      <c r="G51" s="132">
        <v>6366741.5913803801</v>
      </c>
      <c r="H51" s="133">
        <v>11517821.768818</v>
      </c>
      <c r="I51" s="134">
        <v>5359337.9603044046</v>
      </c>
      <c r="J51" s="134">
        <v>4729989.9793427233</v>
      </c>
      <c r="K51" s="134">
        <v>1481250.1837523752</v>
      </c>
      <c r="L51" s="134">
        <v>52756.354581537278</v>
      </c>
      <c r="M51" s="135">
        <f t="shared" si="0"/>
        <v>11517821.768817965</v>
      </c>
    </row>
    <row r="52" spans="1:13" x14ac:dyDescent="0.2">
      <c r="A52" s="245">
        <f t="shared" si="1"/>
        <v>2007</v>
      </c>
      <c r="B52" s="132">
        <v>9087163.9391898606</v>
      </c>
      <c r="C52" s="132">
        <v>1810601.4619725801</v>
      </c>
      <c r="D52" s="132">
        <v>2961142.5937810098</v>
      </c>
      <c r="E52" s="132">
        <v>392900.28674464999</v>
      </c>
      <c r="F52" s="132">
        <v>6623926.8252727399</v>
      </c>
      <c r="G52" s="132">
        <v>7277332.0885127699</v>
      </c>
      <c r="H52" s="133">
        <v>13598403.0184398</v>
      </c>
      <c r="I52" s="134">
        <v>6374598.3150928924</v>
      </c>
      <c r="J52" s="134">
        <v>5441687.7328982931</v>
      </c>
      <c r="K52" s="134">
        <v>1839065.054427865</v>
      </c>
      <c r="L52" s="134">
        <v>56948.08397928343</v>
      </c>
      <c r="M52" s="135">
        <f t="shared" si="0"/>
        <v>13598403.01843977</v>
      </c>
    </row>
    <row r="53" spans="1:13" x14ac:dyDescent="0.2">
      <c r="A53" s="245">
        <f t="shared" si="1"/>
        <v>2008</v>
      </c>
      <c r="B53" s="132">
        <v>10645096.778111299</v>
      </c>
      <c r="C53" s="132">
        <v>2258175.9040464801</v>
      </c>
      <c r="D53" s="132">
        <v>3704619.0299809598</v>
      </c>
      <c r="E53" s="132">
        <v>625784.59934011998</v>
      </c>
      <c r="F53" s="132">
        <v>7134126.2747987704</v>
      </c>
      <c r="G53" s="132">
        <v>8666042.1978252493</v>
      </c>
      <c r="H53" s="133">
        <v>15701760.388541199</v>
      </c>
      <c r="I53" s="134">
        <v>7505006.8389397543</v>
      </c>
      <c r="J53" s="134">
        <v>6137618.5888476958</v>
      </c>
      <c r="K53" s="134">
        <v>2111595.902798716</v>
      </c>
      <c r="L53" s="134">
        <v>52460.942044979063</v>
      </c>
      <c r="M53" s="135">
        <f t="shared" si="0"/>
        <v>15701760.388541186</v>
      </c>
    </row>
    <row r="54" spans="1:13" x14ac:dyDescent="0.2">
      <c r="A54" s="245">
        <f t="shared" si="1"/>
        <v>2009</v>
      </c>
      <c r="B54" s="132">
        <v>11176637.6221279</v>
      </c>
      <c r="C54" s="132">
        <v>2825737.6883786898</v>
      </c>
      <c r="D54" s="132">
        <v>3714784.1244568499</v>
      </c>
      <c r="E54" s="132">
        <v>-970749.42036429001</v>
      </c>
      <c r="F54" s="132">
        <v>7122018.3968381602</v>
      </c>
      <c r="G54" s="132">
        <v>7023683.2958763596</v>
      </c>
      <c r="H54" s="133">
        <v>16844745.115555599</v>
      </c>
      <c r="I54" s="134">
        <v>8439284.8291808255</v>
      </c>
      <c r="J54" s="134">
        <v>6451744.1004279414</v>
      </c>
      <c r="K54" s="134">
        <v>2001268.556736178</v>
      </c>
      <c r="L54" s="134">
        <v>47552.370789368957</v>
      </c>
      <c r="M54" s="135">
        <f t="shared" si="0"/>
        <v>16844745.115555577</v>
      </c>
    </row>
    <row r="55" spans="1:13" x14ac:dyDescent="0.2">
      <c r="A55" s="245">
        <f t="shared" si="1"/>
        <v>2010</v>
      </c>
      <c r="B55" s="132">
        <v>12302532.585731599</v>
      </c>
      <c r="C55" s="132">
        <v>3369142.0627605701</v>
      </c>
      <c r="D55" s="132">
        <v>3783331.9486806202</v>
      </c>
      <c r="E55" s="132">
        <v>157985.89571406</v>
      </c>
      <c r="F55" s="132">
        <v>7285445.1895424798</v>
      </c>
      <c r="G55" s="132">
        <v>7811717.09308095</v>
      </c>
      <c r="H55" s="133">
        <v>19086720.589348599</v>
      </c>
      <c r="I55" s="134">
        <v>9601346.7836129721</v>
      </c>
      <c r="J55" s="134">
        <v>7293134.4662877871</v>
      </c>
      <c r="K55" s="134">
        <v>2240933.6653163666</v>
      </c>
      <c r="L55" s="134">
        <v>48694.325868520529</v>
      </c>
      <c r="M55" s="135">
        <f t="shared" si="0"/>
        <v>19086720.589348603</v>
      </c>
    </row>
    <row r="56" spans="1:13" x14ac:dyDescent="0.2">
      <c r="A56" s="245">
        <f t="shared" si="1"/>
        <v>2011</v>
      </c>
      <c r="B56" s="132">
        <v>13596341.801529899</v>
      </c>
      <c r="C56" s="132">
        <v>3730947.4157443498</v>
      </c>
      <c r="D56" s="132">
        <v>4167806.8279585801</v>
      </c>
      <c r="E56" s="132">
        <v>395690.74151094002</v>
      </c>
      <c r="F56" s="132">
        <v>7759462.46542791</v>
      </c>
      <c r="G56" s="132">
        <v>8798024.5739146806</v>
      </c>
      <c r="H56" s="133">
        <v>20852224.678257</v>
      </c>
      <c r="I56" s="134">
        <v>10601288.446150206</v>
      </c>
      <c r="J56" s="134">
        <v>7787589.6923738085</v>
      </c>
      <c r="K56" s="134">
        <v>2512187.3686354533</v>
      </c>
      <c r="L56" s="134">
        <v>48840.828902478883</v>
      </c>
      <c r="M56" s="135">
        <f t="shared" si="0"/>
        <v>20852224.678256989</v>
      </c>
    </row>
    <row r="57" spans="1:13" x14ac:dyDescent="0.2">
      <c r="A57" s="245">
        <f t="shared" si="1"/>
        <v>2012</v>
      </c>
      <c r="B57" s="132">
        <v>14806426.5566942</v>
      </c>
      <c r="C57" s="132">
        <v>4026938.3305676901</v>
      </c>
      <c r="D57" s="132">
        <v>4657488.33146255</v>
      </c>
      <c r="E57" s="132">
        <v>328285.39904684998</v>
      </c>
      <c r="F57" s="132">
        <v>8473192.6839628406</v>
      </c>
      <c r="G57" s="132">
        <v>9510558.22847954</v>
      </c>
      <c r="H57" s="133">
        <v>22781773.073260099</v>
      </c>
      <c r="I57" s="134">
        <v>11735537.082961857</v>
      </c>
      <c r="J57" s="134">
        <v>8346972.4582017576</v>
      </c>
      <c r="K57" s="134">
        <v>2750756.9991588118</v>
      </c>
      <c r="L57" s="134">
        <v>51493.467062332471</v>
      </c>
      <c r="M57" s="135">
        <f t="shared" si="0"/>
        <v>22781773.073260095</v>
      </c>
    </row>
    <row r="58" spans="1:13" x14ac:dyDescent="0.2">
      <c r="A58" s="245">
        <f>A57+1</f>
        <v>2013</v>
      </c>
      <c r="B58" s="132">
        <v>16057706.423886901</v>
      </c>
      <c r="C58" s="132">
        <v>4369677.2829117104</v>
      </c>
      <c r="D58" s="132">
        <v>5222287.6377123799</v>
      </c>
      <c r="E58" s="132">
        <v>-163084.68415843</v>
      </c>
      <c r="F58" s="132">
        <v>8725541.9832322095</v>
      </c>
      <c r="G58" s="132">
        <v>9605253.8167316597</v>
      </c>
      <c r="H58" s="133">
        <v>24606874.826800998</v>
      </c>
      <c r="I58" s="134">
        <v>12759664.82007003</v>
      </c>
      <c r="J58" s="134">
        <v>8910989.4921059869</v>
      </c>
      <c r="K58" s="134">
        <v>2986444.3400842818</v>
      </c>
      <c r="L58" s="134">
        <v>50223.825459335298</v>
      </c>
      <c r="M58" s="135">
        <f t="shared" si="0"/>
        <v>24606874.826800965</v>
      </c>
    </row>
    <row r="59" spans="1:13" x14ac:dyDescent="0.2">
      <c r="A59" s="245">
        <f t="shared" si="1"/>
        <v>2014</v>
      </c>
      <c r="B59" s="132">
        <v>17362475.507524401</v>
      </c>
      <c r="C59" s="132">
        <v>4758009.5723047098</v>
      </c>
      <c r="D59" s="132">
        <v>5826504.2670197096</v>
      </c>
      <c r="E59" s="132">
        <v>-688368.28413493</v>
      </c>
      <c r="F59" s="132">
        <v>9351464.3702055495</v>
      </c>
      <c r="G59" s="132">
        <v>9935079.0085210204</v>
      </c>
      <c r="H59" s="133">
        <v>26675006.4243985</v>
      </c>
      <c r="I59" s="134"/>
      <c r="J59" s="134"/>
      <c r="K59" s="134">
        <v>1493700.58725194</v>
      </c>
      <c r="L59" s="134"/>
      <c r="M59" s="135">
        <f>H59</f>
        <v>26675006.4243985</v>
      </c>
    </row>
    <row r="60" spans="1:13" x14ac:dyDescent="0.2">
      <c r="A60" s="245"/>
      <c r="B60" s="136"/>
      <c r="C60" s="136"/>
      <c r="D60" s="136"/>
      <c r="E60" s="136"/>
      <c r="F60" s="136"/>
      <c r="G60" s="136"/>
      <c r="H60" s="137"/>
      <c r="I60" s="138"/>
      <c r="J60" s="138"/>
      <c r="K60" s="138"/>
      <c r="L60" s="138"/>
      <c r="M60" s="137"/>
    </row>
    <row r="61" spans="1:13" x14ac:dyDescent="0.2">
      <c r="A61" s="245"/>
      <c r="F61" s="111"/>
      <c r="I61" s="139"/>
      <c r="K61" s="139"/>
      <c r="L61" s="139"/>
      <c r="M61" s="140"/>
    </row>
    <row r="62" spans="1:13" x14ac:dyDescent="0.2">
      <c r="A62" s="120" t="s">
        <v>128</v>
      </c>
      <c r="B62" s="122"/>
      <c r="C62" s="122"/>
      <c r="D62" s="122"/>
      <c r="J62" s="138"/>
    </row>
    <row r="63" spans="1:13" x14ac:dyDescent="0.2">
      <c r="A63" s="141"/>
      <c r="B63" s="142" t="s">
        <v>109</v>
      </c>
      <c r="C63" s="122"/>
      <c r="D63" s="122"/>
    </row>
    <row r="64" spans="1:13" x14ac:dyDescent="0.2">
      <c r="A64" s="120" t="s">
        <v>99</v>
      </c>
      <c r="B64" s="143" t="s">
        <v>132</v>
      </c>
    </row>
    <row r="65" spans="1:2" x14ac:dyDescent="0.2">
      <c r="A65" s="120" t="s">
        <v>100</v>
      </c>
      <c r="B65" s="143" t="s">
        <v>133</v>
      </c>
    </row>
    <row r="66" spans="1:2" x14ac:dyDescent="0.2">
      <c r="A66" s="120" t="s">
        <v>101</v>
      </c>
      <c r="B66" s="143" t="s">
        <v>135</v>
      </c>
    </row>
    <row r="67" spans="1:2" x14ac:dyDescent="0.2">
      <c r="A67" s="120" t="s">
        <v>102</v>
      </c>
      <c r="B67" s="143" t="s">
        <v>134</v>
      </c>
    </row>
    <row r="68" spans="1:2" x14ac:dyDescent="0.2">
      <c r="A68" s="120" t="s">
        <v>103</v>
      </c>
      <c r="B68" s="143" t="s">
        <v>137</v>
      </c>
    </row>
    <row r="69" spans="1:2" x14ac:dyDescent="0.2">
      <c r="A69" s="120" t="s">
        <v>104</v>
      </c>
      <c r="B69" s="143" t="s">
        <v>172</v>
      </c>
    </row>
    <row r="70" spans="1:2" x14ac:dyDescent="0.2">
      <c r="A70" s="120" t="s">
        <v>105</v>
      </c>
      <c r="B70" s="142" t="s">
        <v>173</v>
      </c>
    </row>
    <row r="71" spans="1:2" x14ac:dyDescent="0.2">
      <c r="A71" s="120" t="s">
        <v>106</v>
      </c>
      <c r="B71" s="143" t="s">
        <v>174</v>
      </c>
    </row>
    <row r="72" spans="1:2" x14ac:dyDescent="0.2">
      <c r="A72" s="120" t="s">
        <v>107</v>
      </c>
      <c r="B72" s="143" t="s">
        <v>175</v>
      </c>
    </row>
    <row r="73" spans="1:2" x14ac:dyDescent="0.2">
      <c r="A73" s="120" t="s">
        <v>12</v>
      </c>
      <c r="B73" s="143" t="s">
        <v>176</v>
      </c>
    </row>
    <row r="74" spans="1:2" x14ac:dyDescent="0.2">
      <c r="A74" s="120" t="s">
        <v>13</v>
      </c>
      <c r="B74" s="143" t="s">
        <v>177</v>
      </c>
    </row>
    <row r="75" spans="1:2" x14ac:dyDescent="0.2">
      <c r="A75" s="120" t="s">
        <v>14</v>
      </c>
      <c r="B75" s="142" t="s">
        <v>178</v>
      </c>
    </row>
    <row r="76" spans="1:2" x14ac:dyDescent="0.2">
      <c r="A76" s="120"/>
    </row>
    <row r="77" spans="1:2" x14ac:dyDescent="0.2">
      <c r="A77" s="14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95"/>
  <sheetViews>
    <sheetView workbookViewId="0">
      <selection activeCell="E63" sqref="E63"/>
    </sheetView>
  </sheetViews>
  <sheetFormatPr baseColWidth="10" defaultRowHeight="12.75" x14ac:dyDescent="0.2"/>
  <cols>
    <col min="1" max="1" width="11.42578125" style="28"/>
    <col min="2" max="2" width="13.140625" style="209" bestFit="1" customWidth="1"/>
    <col min="3" max="7" width="11.5703125" style="164" bestFit="1" customWidth="1"/>
    <col min="8" max="8" width="11.85546875" style="209" bestFit="1" customWidth="1"/>
    <col min="9" max="9" width="11.5703125" style="164" bestFit="1" customWidth="1"/>
    <col min="10" max="10" width="11.85546875" style="209" bestFit="1" customWidth="1"/>
    <col min="11" max="11" width="11.5703125" style="164" bestFit="1" customWidth="1"/>
    <col min="12" max="16384" width="11.42578125" style="28"/>
  </cols>
  <sheetData>
    <row r="1" spans="1:16" s="329" customFormat="1" x14ac:dyDescent="0.2">
      <c r="A1" s="332" t="s">
        <v>179</v>
      </c>
      <c r="B1" s="222"/>
      <c r="C1" s="328"/>
      <c r="D1" s="328"/>
      <c r="E1" s="328"/>
      <c r="F1" s="328"/>
      <c r="G1" s="328"/>
      <c r="H1" s="222"/>
      <c r="I1" s="328"/>
      <c r="J1" s="222"/>
      <c r="K1" s="328"/>
    </row>
    <row r="2" spans="1:16" x14ac:dyDescent="0.2">
      <c r="A2" s="117" t="s">
        <v>171</v>
      </c>
    </row>
    <row r="3" spans="1:16" x14ac:dyDescent="0.2">
      <c r="A3" s="111"/>
    </row>
    <row r="4" spans="1:16" x14ac:dyDescent="0.2">
      <c r="A4" s="111"/>
      <c r="B4" s="177" t="s">
        <v>99</v>
      </c>
      <c r="C4" s="176" t="s">
        <v>100</v>
      </c>
      <c r="D4" s="176" t="s">
        <v>101</v>
      </c>
      <c r="E4" s="176" t="s">
        <v>102</v>
      </c>
      <c r="F4" s="176" t="s">
        <v>103</v>
      </c>
      <c r="G4" s="176"/>
      <c r="H4" s="177"/>
      <c r="I4" s="176"/>
      <c r="J4" s="177"/>
      <c r="K4" s="176"/>
    </row>
    <row r="5" spans="1:16" x14ac:dyDescent="0.2">
      <c r="A5" s="114">
        <v>1960</v>
      </c>
      <c r="B5" s="333">
        <v>3486.3181943034742</v>
      </c>
      <c r="C5" s="241">
        <v>3286.5840429354025</v>
      </c>
      <c r="D5" s="241">
        <v>199.73415136807171</v>
      </c>
      <c r="E5" s="241">
        <v>398.36334677630202</v>
      </c>
      <c r="F5" s="241">
        <v>598.09749814437373</v>
      </c>
      <c r="G5" s="174"/>
      <c r="H5" s="330"/>
      <c r="I5" s="174"/>
      <c r="J5" s="330"/>
      <c r="K5" s="174"/>
      <c r="L5" s="331"/>
      <c r="M5" s="331"/>
      <c r="N5" s="331"/>
      <c r="O5" s="331"/>
      <c r="P5" s="331"/>
    </row>
    <row r="6" spans="1:16" x14ac:dyDescent="0.2">
      <c r="A6" s="114">
        <v>1961</v>
      </c>
      <c r="B6" s="333">
        <v>3574.8660068631325</v>
      </c>
      <c r="C6" s="241">
        <v>3219.6204709756084</v>
      </c>
      <c r="D6" s="241">
        <v>355.24553588752406</v>
      </c>
      <c r="E6" s="241">
        <v>299.88167591570732</v>
      </c>
      <c r="F6" s="241">
        <v>655.12721180323138</v>
      </c>
      <c r="G6" s="174"/>
      <c r="H6" s="330"/>
      <c r="I6" s="174"/>
      <c r="J6" s="330"/>
      <c r="K6" s="174"/>
      <c r="L6" s="331"/>
      <c r="M6" s="331"/>
      <c r="N6" s="331"/>
      <c r="O6" s="331"/>
      <c r="P6" s="331"/>
    </row>
    <row r="7" spans="1:16" x14ac:dyDescent="0.2">
      <c r="A7" s="114">
        <v>1962</v>
      </c>
      <c r="B7" s="333">
        <v>3846.8599834969891</v>
      </c>
      <c r="C7" s="241">
        <v>3440.7941396089614</v>
      </c>
      <c r="D7" s="241">
        <v>406.06584388802776</v>
      </c>
      <c r="E7" s="241">
        <v>361.43198822251964</v>
      </c>
      <c r="F7" s="241">
        <v>767.49783211054739</v>
      </c>
      <c r="G7" s="174"/>
      <c r="H7" s="330"/>
      <c r="I7" s="174"/>
      <c r="J7" s="330"/>
      <c r="K7" s="174"/>
      <c r="L7" s="331"/>
      <c r="M7" s="331"/>
      <c r="N7" s="331"/>
      <c r="O7" s="331"/>
      <c r="P7" s="331"/>
    </row>
    <row r="8" spans="1:16" x14ac:dyDescent="0.2">
      <c r="A8" s="114">
        <v>1963</v>
      </c>
      <c r="B8" s="333">
        <v>4139.2013678393068</v>
      </c>
      <c r="C8" s="241">
        <v>3762.9351539367044</v>
      </c>
      <c r="D8" s="241">
        <v>376.26621390260243</v>
      </c>
      <c r="E8" s="241">
        <v>430.20408767869037</v>
      </c>
      <c r="F8" s="241">
        <v>806.4703015812928</v>
      </c>
      <c r="G8" s="174"/>
      <c r="H8" s="330"/>
      <c r="I8" s="174"/>
      <c r="J8" s="330"/>
      <c r="K8" s="174"/>
      <c r="L8" s="331"/>
      <c r="M8" s="331"/>
      <c r="N8" s="331"/>
      <c r="O8" s="331"/>
      <c r="P8" s="331"/>
    </row>
    <row r="9" spans="1:16" x14ac:dyDescent="0.2">
      <c r="A9" s="114">
        <v>1964</v>
      </c>
      <c r="B9" s="333">
        <v>4376.701236275765</v>
      </c>
      <c r="C9" s="241">
        <v>4062.257846416232</v>
      </c>
      <c r="D9" s="241">
        <v>314.443389859533</v>
      </c>
      <c r="E9" s="241">
        <v>453.18435048258345</v>
      </c>
      <c r="F9" s="241">
        <v>767.62774034211645</v>
      </c>
      <c r="G9" s="174"/>
      <c r="H9" s="330"/>
      <c r="I9" s="174"/>
      <c r="J9" s="330"/>
      <c r="K9" s="174"/>
      <c r="L9" s="331"/>
      <c r="M9" s="331"/>
      <c r="N9" s="331"/>
      <c r="O9" s="331"/>
      <c r="P9" s="331"/>
    </row>
    <row r="10" spans="1:16" x14ac:dyDescent="0.2">
      <c r="A10" s="114">
        <v>1965</v>
      </c>
      <c r="B10" s="333">
        <v>4736.3099278757873</v>
      </c>
      <c r="C10" s="241">
        <v>4600.8000699058057</v>
      </c>
      <c r="D10" s="241">
        <v>135.50985796998157</v>
      </c>
      <c r="E10" s="241">
        <v>812.30059955854813</v>
      </c>
      <c r="F10" s="241">
        <v>947.8104575285297</v>
      </c>
      <c r="G10" s="174"/>
      <c r="H10" s="330"/>
      <c r="I10" s="174"/>
      <c r="J10" s="330"/>
      <c r="K10" s="174"/>
      <c r="L10" s="331"/>
      <c r="M10" s="331"/>
      <c r="N10" s="331"/>
      <c r="O10" s="331"/>
      <c r="P10" s="331"/>
    </row>
    <row r="11" spans="1:16" x14ac:dyDescent="0.2">
      <c r="A11" s="114">
        <v>1966</v>
      </c>
      <c r="B11" s="333">
        <v>5162.2587551035813</v>
      </c>
      <c r="C11" s="241">
        <v>4759.3352079754313</v>
      </c>
      <c r="D11" s="241">
        <v>402.92354712814995</v>
      </c>
      <c r="E11" s="241">
        <v>553.07112898923629</v>
      </c>
      <c r="F11" s="241">
        <v>955.99467611738623</v>
      </c>
      <c r="G11" s="174"/>
      <c r="H11" s="330"/>
      <c r="I11" s="174"/>
      <c r="J11" s="330"/>
      <c r="K11" s="174"/>
      <c r="L11" s="331"/>
      <c r="M11" s="331"/>
      <c r="N11" s="331"/>
      <c r="O11" s="331"/>
      <c r="P11" s="331"/>
    </row>
    <row r="12" spans="1:16" x14ac:dyDescent="0.2">
      <c r="A12" s="114">
        <v>1967</v>
      </c>
      <c r="B12" s="333">
        <v>5563.7615549010034</v>
      </c>
      <c r="C12" s="241">
        <v>5138.0000391690146</v>
      </c>
      <c r="D12" s="241">
        <v>425.76151573198877</v>
      </c>
      <c r="E12" s="241">
        <v>657.67313555473515</v>
      </c>
      <c r="F12" s="241">
        <v>1083.4346512867239</v>
      </c>
      <c r="G12" s="174"/>
      <c r="H12" s="330"/>
      <c r="I12" s="174"/>
      <c r="J12" s="330"/>
      <c r="K12" s="174"/>
      <c r="L12" s="331"/>
      <c r="M12" s="331"/>
      <c r="N12" s="331"/>
      <c r="O12" s="331"/>
      <c r="P12" s="331"/>
    </row>
    <row r="13" spans="1:16" x14ac:dyDescent="0.2">
      <c r="A13" s="114">
        <v>1968</v>
      </c>
      <c r="B13" s="333">
        <v>6126.6122355799971</v>
      </c>
      <c r="C13" s="241">
        <v>5677.5862381679844</v>
      </c>
      <c r="D13" s="241">
        <v>449.02599741201266</v>
      </c>
      <c r="E13" s="241">
        <v>696.89451325947311</v>
      </c>
      <c r="F13" s="241">
        <v>1145.9205106714858</v>
      </c>
      <c r="G13" s="174"/>
      <c r="H13" s="330"/>
      <c r="I13" s="174"/>
      <c r="J13" s="330"/>
      <c r="K13" s="174"/>
      <c r="L13" s="331"/>
      <c r="M13" s="331"/>
      <c r="N13" s="331"/>
      <c r="O13" s="331"/>
      <c r="P13" s="331"/>
    </row>
    <row r="14" spans="1:16" x14ac:dyDescent="0.2">
      <c r="A14" s="114">
        <v>1969</v>
      </c>
      <c r="B14" s="333">
        <v>6774.7853081570447</v>
      </c>
      <c r="C14" s="241">
        <v>6144.2432908677565</v>
      </c>
      <c r="D14" s="241">
        <v>630.5420172892882</v>
      </c>
      <c r="E14" s="241">
        <v>699.06873282097763</v>
      </c>
      <c r="F14" s="241">
        <v>1329.6107501102658</v>
      </c>
      <c r="G14" s="174"/>
      <c r="H14" s="330"/>
      <c r="I14" s="174"/>
      <c r="J14" s="330"/>
      <c r="K14" s="174"/>
      <c r="L14" s="331"/>
      <c r="M14" s="331"/>
      <c r="N14" s="331"/>
      <c r="O14" s="331"/>
      <c r="P14" s="331"/>
    </row>
    <row r="15" spans="1:16" x14ac:dyDescent="0.2">
      <c r="A15" s="114">
        <v>1970</v>
      </c>
      <c r="B15" s="333">
        <v>7850.0315848746832</v>
      </c>
      <c r="C15" s="241">
        <v>7165.8478964904589</v>
      </c>
      <c r="D15" s="241">
        <v>684.1836883842243</v>
      </c>
      <c r="E15" s="241">
        <v>965.39103608086157</v>
      </c>
      <c r="F15" s="241">
        <v>1649.5747244650859</v>
      </c>
      <c r="G15" s="174"/>
      <c r="H15" s="330"/>
      <c r="I15" s="174"/>
      <c r="J15" s="330"/>
      <c r="K15" s="174"/>
      <c r="L15" s="331"/>
      <c r="M15" s="331"/>
      <c r="N15" s="331"/>
      <c r="O15" s="331"/>
      <c r="P15" s="331"/>
    </row>
    <row r="16" spans="1:16" x14ac:dyDescent="0.2">
      <c r="A16" s="114">
        <v>1971</v>
      </c>
      <c r="B16" s="333">
        <v>8600.809978678637</v>
      </c>
      <c r="C16" s="241">
        <v>7674.7113876415051</v>
      </c>
      <c r="D16" s="241">
        <v>926.09859103713188</v>
      </c>
      <c r="E16" s="241">
        <v>1124.5028442819248</v>
      </c>
      <c r="F16" s="241">
        <v>2050.6014353190567</v>
      </c>
      <c r="G16" s="174"/>
      <c r="H16" s="330"/>
      <c r="I16" s="174"/>
      <c r="J16" s="330"/>
      <c r="K16" s="174"/>
      <c r="L16" s="331"/>
      <c r="M16" s="331"/>
      <c r="N16" s="331"/>
      <c r="O16" s="331"/>
      <c r="P16" s="331"/>
    </row>
    <row r="17" spans="1:16" x14ac:dyDescent="0.2">
      <c r="A17" s="114">
        <v>1972</v>
      </c>
      <c r="B17" s="333">
        <v>9717.7698924526758</v>
      </c>
      <c r="C17" s="241">
        <v>8572.6794650800894</v>
      </c>
      <c r="D17" s="241">
        <v>1145.0904273725864</v>
      </c>
      <c r="E17" s="241">
        <v>1193.517557335279</v>
      </c>
      <c r="F17" s="241">
        <v>2338.6079847078654</v>
      </c>
      <c r="G17" s="174"/>
      <c r="H17" s="330"/>
      <c r="I17" s="174"/>
      <c r="J17" s="330"/>
      <c r="K17" s="174"/>
      <c r="L17" s="331"/>
      <c r="M17" s="331"/>
      <c r="N17" s="331"/>
      <c r="O17" s="331"/>
      <c r="P17" s="331"/>
    </row>
    <row r="18" spans="1:16" x14ac:dyDescent="0.2">
      <c r="A18" s="114">
        <v>1973</v>
      </c>
      <c r="B18" s="333">
        <v>12082.044941284934</v>
      </c>
      <c r="C18" s="241">
        <v>10326.707460222951</v>
      </c>
      <c r="D18" s="241">
        <v>1755.3374810619825</v>
      </c>
      <c r="E18" s="241">
        <v>1169.6762609490324</v>
      </c>
      <c r="F18" s="241">
        <v>2925.013742011015</v>
      </c>
      <c r="G18" s="174"/>
      <c r="H18" s="330"/>
      <c r="I18" s="174"/>
      <c r="J18" s="330"/>
      <c r="K18" s="174"/>
      <c r="L18" s="331"/>
      <c r="M18" s="331"/>
      <c r="N18" s="331"/>
      <c r="O18" s="331"/>
      <c r="P18" s="331"/>
    </row>
    <row r="19" spans="1:16" x14ac:dyDescent="0.2">
      <c r="A19" s="114">
        <v>1974</v>
      </c>
      <c r="B19" s="333">
        <v>15789.856068473458</v>
      </c>
      <c r="C19" s="241">
        <v>14574.494668594607</v>
      </c>
      <c r="D19" s="241">
        <v>1215.3613998788514</v>
      </c>
      <c r="E19" s="241">
        <v>2908.9651359785703</v>
      </c>
      <c r="F19" s="241">
        <v>4124.3265358574217</v>
      </c>
      <c r="G19" s="174"/>
      <c r="H19" s="330"/>
      <c r="I19" s="174"/>
      <c r="J19" s="330"/>
      <c r="K19" s="174"/>
      <c r="L19" s="331"/>
      <c r="M19" s="331"/>
      <c r="N19" s="331"/>
      <c r="O19" s="331"/>
      <c r="P19" s="331"/>
    </row>
    <row r="20" spans="1:16" x14ac:dyDescent="0.2">
      <c r="A20" s="114">
        <v>1975</v>
      </c>
      <c r="B20" s="333">
        <v>19897.216998316671</v>
      </c>
      <c r="C20" s="241">
        <v>17950.413187262566</v>
      </c>
      <c r="D20" s="241">
        <v>1946.8038110541056</v>
      </c>
      <c r="E20" s="241">
        <v>2853.0455289629044</v>
      </c>
      <c r="F20" s="241">
        <v>4799.84934001701</v>
      </c>
      <c r="G20" s="174"/>
      <c r="H20" s="330"/>
      <c r="I20" s="174"/>
      <c r="J20" s="330"/>
      <c r="K20" s="174"/>
      <c r="L20" s="331"/>
      <c r="M20" s="331"/>
      <c r="N20" s="331"/>
      <c r="O20" s="331"/>
      <c r="P20" s="331"/>
    </row>
    <row r="21" spans="1:16" x14ac:dyDescent="0.2">
      <c r="A21" s="114">
        <v>1976</v>
      </c>
      <c r="B21" s="333">
        <v>24574.599349711327</v>
      </c>
      <c r="C21" s="241">
        <v>20458.638918264405</v>
      </c>
      <c r="D21" s="241">
        <v>4115.9604314469216</v>
      </c>
      <c r="E21" s="241">
        <v>2179.3924703941602</v>
      </c>
      <c r="F21" s="241">
        <v>6295.3529018410818</v>
      </c>
      <c r="G21" s="174"/>
      <c r="H21" s="330"/>
      <c r="I21" s="174"/>
      <c r="J21" s="330"/>
      <c r="K21" s="174"/>
      <c r="L21" s="331"/>
      <c r="M21" s="331"/>
      <c r="N21" s="331"/>
      <c r="O21" s="331"/>
      <c r="P21" s="331"/>
    </row>
    <row r="22" spans="1:16" x14ac:dyDescent="0.2">
      <c r="A22" s="114">
        <v>1977</v>
      </c>
      <c r="B22" s="333">
        <v>31467.111024876194</v>
      </c>
      <c r="C22" s="241">
        <v>25609.315802904654</v>
      </c>
      <c r="D22" s="241">
        <v>5857.7952219715407</v>
      </c>
      <c r="E22" s="241">
        <v>1792.2407186726523</v>
      </c>
      <c r="F22" s="241">
        <v>7650.035940644193</v>
      </c>
      <c r="G22" s="174"/>
      <c r="H22" s="330"/>
      <c r="I22" s="174"/>
      <c r="J22" s="330"/>
      <c r="K22" s="174"/>
      <c r="L22" s="331"/>
      <c r="M22" s="331"/>
      <c r="N22" s="331"/>
      <c r="O22" s="331"/>
      <c r="P22" s="331"/>
    </row>
    <row r="23" spans="1:16" x14ac:dyDescent="0.2">
      <c r="A23" s="114">
        <v>1978</v>
      </c>
      <c r="B23" s="333">
        <v>35860.26418038494</v>
      </c>
      <c r="C23" s="241">
        <v>30441.878435896255</v>
      </c>
      <c r="D23" s="241">
        <v>5418.3857444886853</v>
      </c>
      <c r="E23" s="241">
        <v>3613.3541471250028</v>
      </c>
      <c r="F23" s="241">
        <v>9031.7398916136881</v>
      </c>
      <c r="G23" s="174"/>
      <c r="H23" s="330"/>
      <c r="I23" s="174"/>
      <c r="J23" s="330"/>
      <c r="K23" s="174"/>
      <c r="L23" s="331"/>
      <c r="M23" s="331"/>
      <c r="N23" s="331"/>
      <c r="O23" s="331"/>
      <c r="P23" s="331"/>
    </row>
    <row r="24" spans="1:16" x14ac:dyDescent="0.2">
      <c r="A24" s="114">
        <v>1979</v>
      </c>
      <c r="B24" s="333">
        <v>40670.179731855955</v>
      </c>
      <c r="C24" s="241">
        <v>34508.610463067038</v>
      </c>
      <c r="D24" s="241">
        <v>6161.5692687889168</v>
      </c>
      <c r="E24" s="241">
        <v>5594.9957799877247</v>
      </c>
      <c r="F24" s="241">
        <v>11756.565048776642</v>
      </c>
      <c r="G24" s="174"/>
      <c r="H24" s="330"/>
      <c r="I24" s="174"/>
      <c r="J24" s="330"/>
      <c r="K24" s="174"/>
      <c r="L24" s="331"/>
      <c r="M24" s="331"/>
      <c r="N24" s="331"/>
      <c r="O24" s="331"/>
      <c r="P24" s="331"/>
    </row>
    <row r="25" spans="1:16" x14ac:dyDescent="0.2">
      <c r="A25" s="114">
        <v>1980</v>
      </c>
      <c r="B25" s="333">
        <v>48147.133332858153</v>
      </c>
      <c r="C25" s="241">
        <v>40475.825335413021</v>
      </c>
      <c r="D25" s="241">
        <v>7671.3079974451321</v>
      </c>
      <c r="E25" s="241">
        <v>5182.4619751645623</v>
      </c>
      <c r="F25" s="241">
        <v>12853.769972609694</v>
      </c>
      <c r="G25" s="174"/>
      <c r="H25" s="330"/>
      <c r="I25" s="174"/>
      <c r="J25" s="330"/>
      <c r="K25" s="174"/>
      <c r="L25" s="331"/>
      <c r="M25" s="331"/>
      <c r="N25" s="331"/>
      <c r="O25" s="331"/>
      <c r="P25" s="331"/>
    </row>
    <row r="26" spans="1:16" x14ac:dyDescent="0.2">
      <c r="A26" s="114">
        <v>1981</v>
      </c>
      <c r="B26" s="333">
        <v>62401.850796465587</v>
      </c>
      <c r="C26" s="241">
        <v>51219.973860035672</v>
      </c>
      <c r="D26" s="241">
        <v>11181.876936429915</v>
      </c>
      <c r="E26" s="241">
        <v>6664.2663753822708</v>
      </c>
      <c r="F26" s="241">
        <v>17846.143311812186</v>
      </c>
      <c r="G26" s="174"/>
      <c r="H26" s="330"/>
      <c r="I26" s="174"/>
      <c r="J26" s="330"/>
      <c r="K26" s="174"/>
      <c r="L26" s="331"/>
      <c r="M26" s="331"/>
      <c r="N26" s="331"/>
      <c r="O26" s="331"/>
      <c r="P26" s="331"/>
    </row>
    <row r="27" spans="1:16" x14ac:dyDescent="0.2">
      <c r="A27" s="114">
        <v>1982</v>
      </c>
      <c r="B27" s="333">
        <v>100763.15437757912</v>
      </c>
      <c r="C27" s="241">
        <v>84109.825726105817</v>
      </c>
      <c r="D27" s="241">
        <v>16653.328651473304</v>
      </c>
      <c r="E27" s="241">
        <v>9079.5433989020676</v>
      </c>
      <c r="F27" s="241">
        <v>25732.872050375372</v>
      </c>
      <c r="G27" s="174"/>
      <c r="H27" s="330"/>
      <c r="I27" s="174"/>
      <c r="J27" s="330"/>
      <c r="K27" s="174"/>
      <c r="L27" s="331"/>
      <c r="M27" s="331"/>
      <c r="N27" s="331"/>
      <c r="O27" s="331"/>
      <c r="P27" s="331"/>
    </row>
    <row r="28" spans="1:16" x14ac:dyDescent="0.2">
      <c r="A28" s="114">
        <v>1983</v>
      </c>
      <c r="B28" s="333">
        <v>150648.52912922154</v>
      </c>
      <c r="C28" s="241">
        <v>138982.57620109734</v>
      </c>
      <c r="D28" s="241">
        <v>11665.952928124199</v>
      </c>
      <c r="E28" s="241">
        <v>14287.2604860996</v>
      </c>
      <c r="F28" s="241">
        <v>25953.213414223799</v>
      </c>
      <c r="G28" s="174"/>
      <c r="H28" s="330"/>
      <c r="I28" s="174"/>
      <c r="J28" s="330"/>
      <c r="K28" s="174"/>
      <c r="L28" s="331"/>
      <c r="M28" s="331"/>
      <c r="N28" s="331"/>
      <c r="O28" s="331"/>
      <c r="P28" s="331"/>
    </row>
    <row r="29" spans="1:16" x14ac:dyDescent="0.2">
      <c r="A29" s="114">
        <v>1984</v>
      </c>
      <c r="B29" s="333">
        <v>192532.50640959793</v>
      </c>
      <c r="C29" s="241">
        <v>174558.39953372089</v>
      </c>
      <c r="D29" s="241">
        <v>17974.106875877042</v>
      </c>
      <c r="E29" s="241">
        <v>12100.587227406011</v>
      </c>
      <c r="F29" s="241">
        <v>30074.694103283051</v>
      </c>
      <c r="G29" s="174"/>
      <c r="H29" s="330"/>
      <c r="I29" s="174"/>
      <c r="J29" s="330"/>
      <c r="K29" s="174"/>
      <c r="L29" s="331"/>
      <c r="M29" s="331"/>
      <c r="N29" s="331"/>
      <c r="O29" s="331"/>
      <c r="P29" s="331"/>
    </row>
    <row r="30" spans="1:16" x14ac:dyDescent="0.2">
      <c r="A30" s="114">
        <v>1985</v>
      </c>
      <c r="B30" s="333">
        <v>231044.66961192977</v>
      </c>
      <c r="C30" s="241">
        <v>212795.71541012599</v>
      </c>
      <c r="D30" s="241">
        <v>18248.954201803776</v>
      </c>
      <c r="E30" s="241">
        <v>15061.039617915998</v>
      </c>
      <c r="F30" s="241">
        <v>33309.993819719777</v>
      </c>
      <c r="G30" s="174"/>
      <c r="H30" s="330"/>
      <c r="I30" s="174"/>
      <c r="J30" s="330"/>
      <c r="K30" s="174"/>
      <c r="L30" s="331"/>
      <c r="M30" s="331"/>
      <c r="N30" s="331"/>
      <c r="O30" s="331"/>
      <c r="P30" s="331"/>
    </row>
    <row r="31" spans="1:16" x14ac:dyDescent="0.2">
      <c r="A31" s="114">
        <v>1986</v>
      </c>
      <c r="B31" s="333">
        <v>294075.78490648128</v>
      </c>
      <c r="C31" s="241">
        <v>256324.51494673002</v>
      </c>
      <c r="D31" s="241">
        <v>37751.269959751255</v>
      </c>
      <c r="E31" s="241">
        <v>11372.398909607591</v>
      </c>
      <c r="F31" s="241">
        <v>49123.668869358844</v>
      </c>
      <c r="G31" s="174"/>
      <c r="H31" s="330"/>
      <c r="I31" s="174"/>
      <c r="J31" s="330"/>
      <c r="K31" s="174"/>
      <c r="L31" s="331"/>
      <c r="M31" s="331"/>
      <c r="N31" s="331"/>
      <c r="O31" s="331"/>
      <c r="P31" s="331"/>
    </row>
    <row r="32" spans="1:16" x14ac:dyDescent="0.2">
      <c r="A32" s="114">
        <v>1987</v>
      </c>
      <c r="B32" s="333">
        <v>354794.10198704374</v>
      </c>
      <c r="C32" s="241">
        <v>309886.20334335917</v>
      </c>
      <c r="D32" s="241">
        <v>44907.898643684573</v>
      </c>
      <c r="E32" s="241">
        <v>26718.764919074827</v>
      </c>
      <c r="F32" s="241">
        <v>71626.663562759408</v>
      </c>
      <c r="G32" s="174"/>
      <c r="H32" s="330"/>
      <c r="I32" s="174"/>
      <c r="J32" s="330"/>
      <c r="K32" s="174"/>
      <c r="L32" s="331"/>
      <c r="M32" s="331"/>
      <c r="N32" s="331"/>
      <c r="O32" s="331"/>
      <c r="P32" s="331"/>
    </row>
    <row r="33" spans="1:16" x14ac:dyDescent="0.2">
      <c r="A33" s="114">
        <v>1988</v>
      </c>
      <c r="B33" s="333">
        <v>442937.38651602308</v>
      </c>
      <c r="C33" s="241">
        <v>387432.13604827423</v>
      </c>
      <c r="D33" s="241">
        <v>55505.250467748847</v>
      </c>
      <c r="E33" s="241">
        <v>26859.595954574495</v>
      </c>
      <c r="F33" s="241">
        <v>82364.846422323346</v>
      </c>
      <c r="G33" s="174"/>
      <c r="H33" s="330"/>
      <c r="I33" s="174"/>
      <c r="J33" s="330"/>
      <c r="K33" s="174"/>
      <c r="L33" s="331"/>
      <c r="M33" s="331"/>
      <c r="N33" s="331"/>
      <c r="O33" s="331"/>
      <c r="P33" s="331"/>
    </row>
    <row r="34" spans="1:16" x14ac:dyDescent="0.2">
      <c r="A34" s="114">
        <v>1989</v>
      </c>
      <c r="B34" s="333">
        <v>537432.41426013666</v>
      </c>
      <c r="C34" s="241">
        <v>479397.37130749703</v>
      </c>
      <c r="D34" s="241">
        <v>58035.042952639633</v>
      </c>
      <c r="E34" s="241">
        <v>40781.609906123689</v>
      </c>
      <c r="F34" s="241">
        <v>98816.652858763322</v>
      </c>
      <c r="G34" s="174"/>
      <c r="H34" s="330"/>
      <c r="I34" s="174"/>
      <c r="J34" s="330"/>
      <c r="K34" s="174"/>
      <c r="L34" s="331"/>
      <c r="M34" s="331"/>
      <c r="N34" s="331"/>
      <c r="O34" s="331"/>
      <c r="P34" s="331"/>
    </row>
    <row r="35" spans="1:16" x14ac:dyDescent="0.2">
      <c r="A35" s="114">
        <v>1990</v>
      </c>
      <c r="B35" s="334">
        <v>666484.17822431435</v>
      </c>
      <c r="C35" s="115">
        <v>593573.3079360486</v>
      </c>
      <c r="D35" s="115">
        <v>72910.870288265753</v>
      </c>
      <c r="E35" s="115">
        <v>52317.170642340468</v>
      </c>
      <c r="F35" s="115">
        <v>125228.04093060622</v>
      </c>
      <c r="G35" s="116"/>
      <c r="H35" s="173"/>
      <c r="I35" s="116"/>
      <c r="J35" s="173"/>
      <c r="K35" s="116"/>
      <c r="L35" s="331"/>
      <c r="M35" s="331"/>
      <c r="N35" s="331"/>
      <c r="O35" s="331"/>
      <c r="P35" s="331"/>
    </row>
    <row r="36" spans="1:16" x14ac:dyDescent="0.2">
      <c r="A36" s="114">
        <v>1991</v>
      </c>
      <c r="B36" s="334">
        <v>868737.86120019993</v>
      </c>
      <c r="C36" s="115">
        <v>750864.87228070002</v>
      </c>
      <c r="D36" s="115">
        <v>117872.98891949991</v>
      </c>
      <c r="E36" s="115">
        <v>39402.547180550086</v>
      </c>
      <c r="F36" s="115">
        <v>157275.53610005</v>
      </c>
      <c r="G36" s="116"/>
      <c r="H36" s="173"/>
      <c r="I36" s="116"/>
      <c r="J36" s="173"/>
      <c r="K36" s="116"/>
      <c r="L36" s="331"/>
      <c r="M36" s="331"/>
      <c r="N36" s="331"/>
      <c r="O36" s="331"/>
      <c r="P36" s="331"/>
    </row>
    <row r="37" spans="1:16" x14ac:dyDescent="0.2">
      <c r="A37" s="114">
        <v>1992</v>
      </c>
      <c r="B37" s="334">
        <v>1146396.8059512</v>
      </c>
      <c r="C37" s="115">
        <v>973207.36250228004</v>
      </c>
      <c r="D37" s="115">
        <v>173189.44344891992</v>
      </c>
      <c r="E37" s="115">
        <v>60169.795366730075</v>
      </c>
      <c r="F37" s="115">
        <v>233359.23881564999</v>
      </c>
      <c r="G37" s="116"/>
      <c r="H37" s="173"/>
      <c r="I37" s="116"/>
      <c r="J37" s="173"/>
      <c r="K37" s="116"/>
    </row>
    <row r="38" spans="1:16" x14ac:dyDescent="0.2">
      <c r="A38" s="114">
        <v>1993</v>
      </c>
      <c r="B38" s="334">
        <v>1356635.5896383</v>
      </c>
      <c r="C38" s="115">
        <v>1172729.5340408301</v>
      </c>
      <c r="D38" s="115">
        <v>183906.05559746991</v>
      </c>
      <c r="E38" s="115">
        <v>102263.52327261009</v>
      </c>
      <c r="F38" s="115">
        <v>286169.57887008</v>
      </c>
      <c r="G38" s="116"/>
      <c r="H38" s="173"/>
      <c r="I38" s="116"/>
      <c r="J38" s="173"/>
      <c r="K38" s="116"/>
    </row>
    <row r="39" spans="1:16" x14ac:dyDescent="0.2">
      <c r="A39" s="114">
        <v>1994</v>
      </c>
      <c r="B39" s="334">
        <v>1660777.9239179001</v>
      </c>
      <c r="C39" s="115">
        <v>1418179.2443480501</v>
      </c>
      <c r="D39" s="115">
        <v>242598.67956984998</v>
      </c>
      <c r="E39" s="115">
        <v>89843.657000670035</v>
      </c>
      <c r="F39" s="115">
        <v>332442.33657052001</v>
      </c>
      <c r="G39" s="116"/>
      <c r="H39" s="173"/>
      <c r="I39" s="116"/>
      <c r="J39" s="173"/>
      <c r="K39" s="116"/>
    </row>
    <row r="40" spans="1:16" x14ac:dyDescent="0.2">
      <c r="A40" s="114">
        <v>1995</v>
      </c>
      <c r="B40" s="334">
        <v>2089251.6738936</v>
      </c>
      <c r="C40" s="115">
        <v>1780792.24589926</v>
      </c>
      <c r="D40" s="115">
        <v>308459.42799433996</v>
      </c>
      <c r="E40" s="115">
        <v>75605.682616670034</v>
      </c>
      <c r="F40" s="115">
        <v>384065.11061100999</v>
      </c>
      <c r="G40" s="116"/>
      <c r="H40" s="173"/>
      <c r="I40" s="116"/>
      <c r="J40" s="173"/>
      <c r="K40" s="116"/>
    </row>
    <row r="41" spans="1:16" x14ac:dyDescent="0.2">
      <c r="A41" s="114">
        <v>1996</v>
      </c>
      <c r="B41" s="334">
        <v>2452653.6924907002</v>
      </c>
      <c r="C41" s="115">
        <v>2152796.9347953601</v>
      </c>
      <c r="D41" s="115">
        <v>299856.75769534009</v>
      </c>
      <c r="E41" s="115">
        <v>92694.37608524994</v>
      </c>
      <c r="F41" s="115">
        <v>392551.13378059003</v>
      </c>
      <c r="G41" s="116"/>
      <c r="H41" s="173"/>
      <c r="I41" s="116"/>
      <c r="J41" s="173"/>
      <c r="K41" s="116"/>
    </row>
    <row r="42" spans="1:16" x14ac:dyDescent="0.2">
      <c r="A42" s="114">
        <v>1997</v>
      </c>
      <c r="B42" s="334">
        <v>2955299.8127064998</v>
      </c>
      <c r="C42" s="115">
        <v>2558971.8019546098</v>
      </c>
      <c r="D42" s="115">
        <v>396328.01075189002</v>
      </c>
      <c r="E42" s="115">
        <v>143311.30307715002</v>
      </c>
      <c r="F42" s="115">
        <v>539639.31382904004</v>
      </c>
      <c r="G42" s="116"/>
      <c r="H42" s="173"/>
      <c r="I42" s="116"/>
      <c r="J42" s="173"/>
      <c r="K42" s="116"/>
    </row>
    <row r="43" spans="1:16" x14ac:dyDescent="0.2">
      <c r="A43" s="114">
        <v>1998</v>
      </c>
      <c r="B43" s="334">
        <v>3535449.67110684</v>
      </c>
      <c r="C43" s="115">
        <v>2980766.4090539999</v>
      </c>
      <c r="D43" s="115">
        <v>554683.26205284009</v>
      </c>
      <c r="E43" s="115">
        <v>187283.88520359993</v>
      </c>
      <c r="F43" s="115">
        <v>741967.14725644002</v>
      </c>
      <c r="G43" s="116"/>
      <c r="H43" s="173"/>
      <c r="I43" s="116"/>
      <c r="J43" s="173"/>
      <c r="K43" s="116"/>
    </row>
    <row r="44" spans="1:16" x14ac:dyDescent="0.2">
      <c r="A44" s="114">
        <f>A43+1</f>
        <v>1999</v>
      </c>
      <c r="B44" s="334">
        <v>4021532.6071882201</v>
      </c>
      <c r="C44" s="115">
        <v>3481640.9086494399</v>
      </c>
      <c r="D44" s="115">
        <v>539891.69853878021</v>
      </c>
      <c r="E44" s="115">
        <v>228688.04848228977</v>
      </c>
      <c r="F44" s="115">
        <v>768579.74702106998</v>
      </c>
      <c r="G44" s="116"/>
      <c r="H44" s="173"/>
      <c r="I44" s="116"/>
      <c r="J44" s="173"/>
      <c r="K44" s="116"/>
    </row>
    <row r="45" spans="1:16" x14ac:dyDescent="0.2">
      <c r="A45" s="114">
        <f t="shared" ref="A45:A60" si="0">A44+1</f>
        <v>2000</v>
      </c>
      <c r="B45" s="334">
        <v>4558178.2293513399</v>
      </c>
      <c r="C45" s="115">
        <v>3943006.39253806</v>
      </c>
      <c r="D45" s="115">
        <v>615171.83681327989</v>
      </c>
      <c r="E45" s="115">
        <v>215961.56138131011</v>
      </c>
      <c r="F45" s="115">
        <v>831133.39819459</v>
      </c>
      <c r="G45" s="116"/>
      <c r="H45" s="173"/>
      <c r="I45" s="116"/>
      <c r="J45" s="173"/>
      <c r="K45" s="116"/>
    </row>
    <row r="46" spans="1:16" x14ac:dyDescent="0.2">
      <c r="A46" s="114">
        <f t="shared" si="0"/>
        <v>2001</v>
      </c>
      <c r="B46" s="334">
        <v>5219170.3309933795</v>
      </c>
      <c r="C46" s="115">
        <v>4463859.9992029602</v>
      </c>
      <c r="D46" s="115">
        <v>755310.3317904193</v>
      </c>
      <c r="E46" s="115">
        <v>340229.12531225081</v>
      </c>
      <c r="F46" s="115">
        <v>1095539.4571026701</v>
      </c>
      <c r="G46" s="116"/>
      <c r="H46" s="173"/>
      <c r="I46" s="116"/>
      <c r="J46" s="173"/>
      <c r="K46" s="116"/>
    </row>
    <row r="47" spans="1:16" x14ac:dyDescent="0.2">
      <c r="A47" s="114">
        <f t="shared" si="0"/>
        <v>2002</v>
      </c>
      <c r="B47" s="334">
        <v>5905401.5281848405</v>
      </c>
      <c r="C47" s="115">
        <v>5007896.0108725997</v>
      </c>
      <c r="D47" s="115">
        <v>897505.51731224079</v>
      </c>
      <c r="E47" s="115">
        <v>473555.84353743913</v>
      </c>
      <c r="F47" s="115">
        <v>1371061.3608496799</v>
      </c>
      <c r="G47" s="116"/>
      <c r="H47" s="173"/>
      <c r="I47" s="116"/>
      <c r="J47" s="173"/>
      <c r="K47" s="116"/>
    </row>
    <row r="48" spans="1:16" x14ac:dyDescent="0.2">
      <c r="A48" s="114">
        <f t="shared" si="0"/>
        <v>2003</v>
      </c>
      <c r="B48" s="334">
        <v>6782786.2108479002</v>
      </c>
      <c r="C48" s="115">
        <v>5672273.4597522104</v>
      </c>
      <c r="D48" s="115">
        <v>1110512.7510956898</v>
      </c>
      <c r="E48" s="115">
        <v>331138.79156316025</v>
      </c>
      <c r="F48" s="115">
        <v>1441651.5426588501</v>
      </c>
      <c r="G48" s="116"/>
      <c r="H48" s="173"/>
      <c r="I48" s="116"/>
      <c r="J48" s="173"/>
      <c r="K48" s="116"/>
    </row>
    <row r="49" spans="1:11" x14ac:dyDescent="0.2">
      <c r="A49" s="114">
        <f t="shared" si="0"/>
        <v>2004</v>
      </c>
      <c r="B49" s="334">
        <v>7897474.7046937896</v>
      </c>
      <c r="C49" s="115">
        <v>6522574.6133894203</v>
      </c>
      <c r="D49" s="115">
        <v>1374900.0913043693</v>
      </c>
      <c r="E49" s="115">
        <v>508689.18092344073</v>
      </c>
      <c r="F49" s="115">
        <v>1883589.27222781</v>
      </c>
      <c r="G49" s="116"/>
      <c r="H49" s="173"/>
      <c r="I49" s="116"/>
      <c r="J49" s="173"/>
      <c r="K49" s="116"/>
    </row>
    <row r="50" spans="1:11" x14ac:dyDescent="0.2">
      <c r="A50" s="114">
        <f t="shared" si="0"/>
        <v>2005</v>
      </c>
      <c r="B50" s="334">
        <v>9295162.0318829399</v>
      </c>
      <c r="C50" s="115">
        <v>7738765.5634397399</v>
      </c>
      <c r="D50" s="115">
        <v>1556396.4684432</v>
      </c>
      <c r="E50" s="115">
        <v>766007.05280586006</v>
      </c>
      <c r="F50" s="115">
        <v>2322403.5212490601</v>
      </c>
      <c r="G50" s="116"/>
      <c r="H50" s="173"/>
      <c r="I50" s="116"/>
      <c r="J50" s="173"/>
      <c r="K50" s="116"/>
    </row>
    <row r="51" spans="1:11" x14ac:dyDescent="0.2">
      <c r="A51" s="114">
        <f t="shared" si="0"/>
        <v>2006</v>
      </c>
      <c r="B51" s="334">
        <v>11326448.77111182</v>
      </c>
      <c r="C51" s="115">
        <v>9183279.18036622</v>
      </c>
      <c r="D51" s="115">
        <v>2143169.5907455999</v>
      </c>
      <c r="E51" s="115">
        <v>899517.0062188101</v>
      </c>
      <c r="F51" s="115">
        <v>3042686.59696441</v>
      </c>
      <c r="G51" s="116"/>
      <c r="H51" s="173"/>
      <c r="I51" s="116"/>
      <c r="J51" s="173"/>
      <c r="K51" s="116"/>
    </row>
    <row r="52" spans="1:11" x14ac:dyDescent="0.2">
      <c r="A52" s="114">
        <f t="shared" si="0"/>
        <v>2007</v>
      </c>
      <c r="B52" s="334">
        <v>13454706.269966539</v>
      </c>
      <c r="C52" s="115">
        <v>10897765.401162401</v>
      </c>
      <c r="D52" s="115">
        <v>2556940.8688041382</v>
      </c>
      <c r="E52" s="115">
        <v>797102.01172152162</v>
      </c>
      <c r="F52" s="115">
        <v>3354042.8805256598</v>
      </c>
      <c r="G52" s="116"/>
      <c r="H52" s="173"/>
      <c r="I52" s="116"/>
      <c r="J52" s="173"/>
      <c r="K52" s="116"/>
    </row>
    <row r="53" spans="1:11" x14ac:dyDescent="0.2">
      <c r="A53" s="114">
        <f t="shared" si="0"/>
        <v>2008</v>
      </c>
      <c r="B53" s="334">
        <v>15538414.782897562</v>
      </c>
      <c r="C53" s="115">
        <v>12903272.682157701</v>
      </c>
      <c r="D53" s="115">
        <v>2635142.1007398609</v>
      </c>
      <c r="E53" s="115">
        <v>1695261.5285812188</v>
      </c>
      <c r="F53" s="115">
        <v>4330403.6293210797</v>
      </c>
      <c r="G53" s="116"/>
      <c r="H53" s="173"/>
      <c r="I53" s="116"/>
      <c r="J53" s="173"/>
      <c r="K53" s="116"/>
    </row>
    <row r="54" spans="1:11" x14ac:dyDescent="0.2">
      <c r="A54" s="114">
        <f t="shared" si="0"/>
        <v>2009</v>
      </c>
      <c r="B54" s="334">
        <v>16538178.829902591</v>
      </c>
      <c r="C54" s="115">
        <v>14002375.3105065</v>
      </c>
      <c r="D54" s="115">
        <v>2535803.5193960909</v>
      </c>
      <c r="E54" s="115">
        <v>208231.18469646899</v>
      </c>
      <c r="F54" s="115">
        <v>2744034.7040925599</v>
      </c>
      <c r="G54" s="116"/>
      <c r="H54" s="173"/>
      <c r="I54" s="116"/>
      <c r="J54" s="173"/>
      <c r="K54" s="116"/>
    </row>
    <row r="55" spans="1:11" x14ac:dyDescent="0.2">
      <c r="A55" s="114">
        <f t="shared" si="0"/>
        <v>2010</v>
      </c>
      <c r="B55" s="334">
        <v>18763813.11736713</v>
      </c>
      <c r="C55" s="115">
        <v>15671674.6484921</v>
      </c>
      <c r="D55" s="115">
        <v>3092138.4688750301</v>
      </c>
      <c r="E55" s="115">
        <v>849179.37551965006</v>
      </c>
      <c r="F55" s="115">
        <v>3941317.8443946801</v>
      </c>
      <c r="G55" s="116"/>
      <c r="H55" s="173"/>
      <c r="I55" s="116"/>
      <c r="J55" s="173"/>
      <c r="K55" s="116"/>
    </row>
    <row r="56" spans="1:11" x14ac:dyDescent="0.2">
      <c r="A56" s="114">
        <f t="shared" si="0"/>
        <v>2011</v>
      </c>
      <c r="B56" s="334">
        <v>20507671.305656802</v>
      </c>
      <c r="C56" s="115">
        <v>17327289.2172742</v>
      </c>
      <c r="D56" s="115">
        <v>3180382.0883826017</v>
      </c>
      <c r="E56" s="115">
        <v>1383115.4810869182</v>
      </c>
      <c r="F56" s="115">
        <v>4563497.5694695199</v>
      </c>
      <c r="G56" s="116"/>
      <c r="H56" s="173"/>
      <c r="I56" s="116"/>
      <c r="J56" s="173"/>
      <c r="K56" s="116"/>
    </row>
    <row r="57" spans="1:11" x14ac:dyDescent="0.2">
      <c r="A57" s="114">
        <f t="shared" si="0"/>
        <v>2012</v>
      </c>
      <c r="B57" s="334">
        <v>22293647.67407893</v>
      </c>
      <c r="C57" s="115">
        <v>18833364.8872618</v>
      </c>
      <c r="D57" s="115">
        <v>3460282.7868171297</v>
      </c>
      <c r="E57" s="115">
        <v>1525490.9436922707</v>
      </c>
      <c r="F57" s="115">
        <v>4985773.7305094004</v>
      </c>
      <c r="G57" s="116"/>
      <c r="H57" s="173"/>
      <c r="I57" s="116"/>
      <c r="J57" s="173"/>
      <c r="K57" s="116"/>
    </row>
    <row r="58" spans="1:11" x14ac:dyDescent="0.2">
      <c r="A58" s="114">
        <f t="shared" si="0"/>
        <v>2013</v>
      </c>
      <c r="B58" s="334">
        <v>24032752.932097651</v>
      </c>
      <c r="C58" s="115">
        <v>20427383.706798598</v>
      </c>
      <c r="D58" s="115">
        <v>3605369.2252990529</v>
      </c>
      <c r="E58" s="115">
        <v>1453833.7282548975</v>
      </c>
      <c r="F58" s="115">
        <v>5059202.9535539504</v>
      </c>
      <c r="G58" s="116"/>
      <c r="H58" s="173"/>
      <c r="I58" s="116"/>
      <c r="J58" s="173"/>
      <c r="K58" s="116"/>
    </row>
    <row r="59" spans="1:11" x14ac:dyDescent="0.2">
      <c r="A59" s="114">
        <f t="shared" si="0"/>
        <v>2014</v>
      </c>
      <c r="B59" s="334">
        <v>25947888.11838904</v>
      </c>
      <c r="C59" s="115">
        <v>22120485.079829101</v>
      </c>
      <c r="D59" s="115">
        <v>3827403.0385599397</v>
      </c>
      <c r="E59" s="115">
        <v>1310732.9443248399</v>
      </c>
      <c r="F59" s="115">
        <v>5138135.9828847796</v>
      </c>
      <c r="G59" s="116"/>
      <c r="H59" s="173"/>
      <c r="I59" s="116"/>
      <c r="J59" s="173"/>
      <c r="K59" s="116"/>
    </row>
    <row r="60" spans="1:11" x14ac:dyDescent="0.2">
      <c r="A60" s="114">
        <f t="shared" si="0"/>
        <v>2015</v>
      </c>
      <c r="B60" s="334">
        <v>27335842.038683698</v>
      </c>
      <c r="C60" s="115">
        <v>23316317.078381501</v>
      </c>
      <c r="D60" s="115">
        <v>4019524.9603021964</v>
      </c>
      <c r="E60" s="115">
        <v>1330683.2124777539</v>
      </c>
      <c r="F60" s="115">
        <v>5350208.1727799503</v>
      </c>
      <c r="G60" s="116"/>
      <c r="H60" s="173"/>
      <c r="I60" s="116"/>
      <c r="J60" s="173"/>
      <c r="K60" s="116"/>
    </row>
    <row r="61" spans="1:11" x14ac:dyDescent="0.2">
      <c r="A61" s="114"/>
      <c r="B61" s="173"/>
      <c r="C61" s="116"/>
      <c r="D61" s="116"/>
      <c r="E61" s="116"/>
      <c r="F61" s="116"/>
      <c r="G61" s="116"/>
      <c r="H61" s="173"/>
      <c r="I61" s="116"/>
      <c r="J61" s="173"/>
      <c r="K61" s="116"/>
    </row>
    <row r="62" spans="1:11" x14ac:dyDescent="0.2">
      <c r="A62" s="180"/>
      <c r="B62" s="173"/>
      <c r="C62" s="116"/>
      <c r="D62" s="116"/>
      <c r="E62" s="116"/>
      <c r="F62" s="116"/>
      <c r="G62" s="116"/>
      <c r="I62" s="116"/>
      <c r="J62" s="173"/>
      <c r="K62" s="116"/>
    </row>
    <row r="63" spans="1:11" x14ac:dyDescent="0.2">
      <c r="A63" s="117" t="s">
        <v>19</v>
      </c>
      <c r="B63" s="173"/>
      <c r="C63" s="116"/>
      <c r="D63" s="116"/>
      <c r="E63" s="187"/>
      <c r="F63" s="116"/>
      <c r="G63" s="116"/>
      <c r="H63" s="173"/>
      <c r="I63" s="116"/>
      <c r="J63" s="173"/>
      <c r="K63" s="116"/>
    </row>
    <row r="64" spans="1:11" x14ac:dyDescent="0.2">
      <c r="A64" s="111"/>
      <c r="E64" s="187"/>
      <c r="F64" s="116"/>
      <c r="H64" s="173"/>
      <c r="J64" s="173"/>
    </row>
    <row r="65" spans="1:10" x14ac:dyDescent="0.2">
      <c r="A65" s="111"/>
      <c r="B65" s="176" t="s">
        <v>109</v>
      </c>
      <c r="E65" s="116"/>
      <c r="F65" s="116"/>
      <c r="H65" s="173"/>
      <c r="J65" s="173"/>
    </row>
    <row r="66" spans="1:10" x14ac:dyDescent="0.2">
      <c r="A66" s="110" t="s">
        <v>99</v>
      </c>
      <c r="B66" s="177" t="s">
        <v>578</v>
      </c>
      <c r="E66" s="116"/>
      <c r="F66" s="116"/>
      <c r="H66" s="173"/>
      <c r="J66" s="173"/>
    </row>
    <row r="67" spans="1:10" x14ac:dyDescent="0.2">
      <c r="A67" s="117" t="s">
        <v>100</v>
      </c>
      <c r="B67" s="176" t="s">
        <v>574</v>
      </c>
      <c r="E67" s="116"/>
      <c r="F67" s="116"/>
      <c r="H67" s="173"/>
      <c r="J67" s="173"/>
    </row>
    <row r="68" spans="1:10" x14ac:dyDescent="0.2">
      <c r="A68" s="117" t="s">
        <v>101</v>
      </c>
      <c r="B68" s="176" t="s">
        <v>575</v>
      </c>
      <c r="H68" s="173"/>
    </row>
    <row r="69" spans="1:10" x14ac:dyDescent="0.2">
      <c r="A69" s="117" t="s">
        <v>102</v>
      </c>
      <c r="B69" s="176" t="s">
        <v>576</v>
      </c>
      <c r="H69" s="173"/>
    </row>
    <row r="70" spans="1:10" x14ac:dyDescent="0.2">
      <c r="A70" s="117" t="s">
        <v>103</v>
      </c>
      <c r="B70" s="176" t="s">
        <v>577</v>
      </c>
      <c r="H70" s="173"/>
    </row>
    <row r="71" spans="1:10" x14ac:dyDescent="0.2">
      <c r="A71" s="117"/>
      <c r="B71" s="176"/>
    </row>
    <row r="72" spans="1:10" x14ac:dyDescent="0.2">
      <c r="A72" s="110"/>
      <c r="B72" s="177"/>
    </row>
    <row r="73" spans="1:10" x14ac:dyDescent="0.2">
      <c r="A73" s="117"/>
      <c r="B73" s="176"/>
    </row>
    <row r="74" spans="1:10" x14ac:dyDescent="0.2">
      <c r="A74" s="110"/>
      <c r="B74" s="177"/>
    </row>
    <row r="75" spans="1:10" x14ac:dyDescent="0.2">
      <c r="A75" s="117"/>
      <c r="B75" s="176"/>
    </row>
    <row r="76" spans="1:10" x14ac:dyDescent="0.2">
      <c r="A76" s="111"/>
    </row>
    <row r="77" spans="1:10" x14ac:dyDescent="0.2">
      <c r="A77" s="111"/>
    </row>
    <row r="78" spans="1:10" x14ac:dyDescent="0.2">
      <c r="A78" s="111"/>
    </row>
    <row r="79" spans="1:10" x14ac:dyDescent="0.2">
      <c r="A79" s="111"/>
    </row>
    <row r="80" spans="1:10" x14ac:dyDescent="0.2">
      <c r="A80" s="111"/>
    </row>
    <row r="81" spans="1:1" x14ac:dyDescent="0.2">
      <c r="A81" s="111"/>
    </row>
    <row r="82" spans="1:1" x14ac:dyDescent="0.2">
      <c r="A82" s="111"/>
    </row>
    <row r="83" spans="1:1" x14ac:dyDescent="0.2">
      <c r="A83" s="111"/>
    </row>
    <row r="84" spans="1:1" x14ac:dyDescent="0.2">
      <c r="A84" s="111"/>
    </row>
    <row r="85" spans="1:1" x14ac:dyDescent="0.2">
      <c r="A85" s="111"/>
    </row>
    <row r="86" spans="1:1" x14ac:dyDescent="0.2">
      <c r="A86" s="111"/>
    </row>
    <row r="87" spans="1:1" x14ac:dyDescent="0.2">
      <c r="A87" s="111"/>
    </row>
    <row r="88" spans="1:1" x14ac:dyDescent="0.2">
      <c r="A88" s="111"/>
    </row>
    <row r="89" spans="1:1" x14ac:dyDescent="0.2">
      <c r="A89" s="111"/>
    </row>
    <row r="90" spans="1:1" x14ac:dyDescent="0.2">
      <c r="A90" s="111"/>
    </row>
    <row r="91" spans="1:1" x14ac:dyDescent="0.2">
      <c r="A91" s="111"/>
    </row>
    <row r="92" spans="1:1" x14ac:dyDescent="0.2">
      <c r="A92" s="111"/>
    </row>
    <row r="93" spans="1:1" x14ac:dyDescent="0.2">
      <c r="A93" s="111"/>
    </row>
    <row r="94" spans="1:1" x14ac:dyDescent="0.2">
      <c r="A94" s="111"/>
    </row>
    <row r="95" spans="1:1" x14ac:dyDescent="0.2">
      <c r="A95" s="11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77"/>
  <sheetViews>
    <sheetView workbookViewId="0">
      <selection activeCell="F60" sqref="F60"/>
    </sheetView>
  </sheetViews>
  <sheetFormatPr baseColWidth="10" defaultColWidth="11.42578125" defaultRowHeight="12.75" x14ac:dyDescent="0.2"/>
  <cols>
    <col min="1" max="1" width="11.42578125" style="124"/>
    <col min="2" max="2" width="12.42578125" style="122" bestFit="1" customWidth="1"/>
    <col min="3" max="4" width="12.42578125" style="121" bestFit="1" customWidth="1"/>
    <col min="5" max="5" width="11.7109375" style="121" bestFit="1" customWidth="1"/>
    <col min="6" max="16384" width="11.42578125" style="124"/>
  </cols>
  <sheetData>
    <row r="1" spans="1:8" x14ac:dyDescent="0.2">
      <c r="A1" s="120" t="s">
        <v>183</v>
      </c>
    </row>
    <row r="2" spans="1:8" x14ac:dyDescent="0.2">
      <c r="A2" s="120" t="s">
        <v>184</v>
      </c>
    </row>
    <row r="3" spans="1:8" x14ac:dyDescent="0.2">
      <c r="A3" s="126"/>
    </row>
    <row r="4" spans="1:8" x14ac:dyDescent="0.2">
      <c r="A4" s="126"/>
      <c r="B4" s="142" t="s">
        <v>3</v>
      </c>
      <c r="C4" s="143" t="s">
        <v>4</v>
      </c>
      <c r="D4" s="143" t="s">
        <v>5</v>
      </c>
      <c r="E4" s="143" t="s">
        <v>6</v>
      </c>
    </row>
    <row r="5" spans="1:8" x14ac:dyDescent="0.2">
      <c r="A5" s="131">
        <v>1960</v>
      </c>
      <c r="B5" s="144">
        <v>452.90877060800278</v>
      </c>
      <c r="C5" s="145">
        <v>373.62378387724277</v>
      </c>
      <c r="D5" s="145">
        <v>182.40020460375564</v>
      </c>
      <c r="E5" s="145">
        <v>1.0585705609521356</v>
      </c>
      <c r="F5" s="146"/>
      <c r="G5" s="146"/>
      <c r="H5" s="146"/>
    </row>
    <row r="6" spans="1:8" x14ac:dyDescent="0.2">
      <c r="A6" s="131">
        <v>1961</v>
      </c>
      <c r="B6" s="144">
        <v>500.3167202281773</v>
      </c>
      <c r="C6" s="145">
        <v>447.29422309677665</v>
      </c>
      <c r="D6" s="145">
        <v>170.02709858201982</v>
      </c>
      <c r="E6" s="145">
        <v>1.2823976696111694</v>
      </c>
      <c r="F6" s="146"/>
      <c r="G6" s="146"/>
      <c r="H6" s="146"/>
    </row>
    <row r="7" spans="1:8" x14ac:dyDescent="0.2">
      <c r="A7" s="131">
        <v>1962</v>
      </c>
      <c r="B7" s="144">
        <v>560.84328186156802</v>
      </c>
      <c r="C7" s="145">
        <v>498.56041425312497</v>
      </c>
      <c r="D7" s="145">
        <v>219.10708580157191</v>
      </c>
      <c r="E7" s="145">
        <v>0.76627868964445656</v>
      </c>
      <c r="F7" s="146"/>
      <c r="G7" s="146"/>
      <c r="H7" s="146"/>
    </row>
    <row r="8" spans="1:8" x14ac:dyDescent="0.2">
      <c r="A8" s="131">
        <v>1963</v>
      </c>
      <c r="B8" s="144">
        <v>578.3046068170903</v>
      </c>
      <c r="C8" s="145">
        <v>493.15703677906254</v>
      </c>
      <c r="D8" s="145">
        <v>254.26732874667121</v>
      </c>
      <c r="E8" s="145">
        <v>0.50031941935548707</v>
      </c>
      <c r="F8" s="146"/>
      <c r="G8" s="146"/>
      <c r="H8" s="146"/>
    </row>
    <row r="9" spans="1:8" x14ac:dyDescent="0.2">
      <c r="A9" s="131">
        <v>1964</v>
      </c>
      <c r="B9" s="144">
        <v>522.12075812600563</v>
      </c>
      <c r="C9" s="145">
        <v>430.02977311867483</v>
      </c>
      <c r="D9" s="145">
        <v>272.82698777927499</v>
      </c>
      <c r="E9" s="145">
        <v>-0.36338989405819588</v>
      </c>
      <c r="F9" s="146"/>
      <c r="G9" s="146"/>
      <c r="H9" s="146"/>
    </row>
    <row r="10" spans="1:8" x14ac:dyDescent="0.2">
      <c r="A10" s="131">
        <v>1965</v>
      </c>
      <c r="B10" s="144">
        <v>693.20555341560475</v>
      </c>
      <c r="C10" s="145">
        <v>543.10533099051759</v>
      </c>
      <c r="D10" s="145">
        <v>327.37176349176042</v>
      </c>
      <c r="E10" s="145">
        <v>0.96377319728478028</v>
      </c>
      <c r="F10" s="146"/>
      <c r="G10" s="146"/>
      <c r="H10" s="146"/>
    </row>
    <row r="11" spans="1:8" x14ac:dyDescent="0.2">
      <c r="A11" s="131">
        <v>1966</v>
      </c>
      <c r="B11" s="144">
        <v>739.43735161390453</v>
      </c>
      <c r="C11" s="145">
        <v>512.00296309103635</v>
      </c>
      <c r="D11" s="145">
        <v>358.20141932925219</v>
      </c>
      <c r="E11" s="145">
        <v>2.1434737229229812</v>
      </c>
      <c r="F11" s="146"/>
      <c r="G11" s="146"/>
      <c r="H11" s="146"/>
    </row>
    <row r="12" spans="1:8" x14ac:dyDescent="0.2">
      <c r="A12" s="131">
        <v>1967</v>
      </c>
      <c r="B12" s="144">
        <v>811.5444810934448</v>
      </c>
      <c r="C12" s="145">
        <v>599.90668931541757</v>
      </c>
      <c r="D12" s="145">
        <v>390.57771341946102</v>
      </c>
      <c r="E12" s="145">
        <v>1.65895386417872</v>
      </c>
      <c r="F12" s="146"/>
      <c r="G12" s="146"/>
      <c r="H12" s="146"/>
    </row>
    <row r="13" spans="1:8" x14ac:dyDescent="0.2">
      <c r="A13" s="131">
        <v>1968</v>
      </c>
      <c r="B13" s="144">
        <v>836.15318776651247</v>
      </c>
      <c r="C13" s="145">
        <v>678.18976784207791</v>
      </c>
      <c r="D13" s="145">
        <v>378.92637191565979</v>
      </c>
      <c r="E13" s="145">
        <v>1.1086025028876845</v>
      </c>
      <c r="F13" s="146"/>
      <c r="G13" s="146"/>
      <c r="H13" s="146"/>
    </row>
    <row r="14" spans="1:8" x14ac:dyDescent="0.2">
      <c r="A14" s="131">
        <v>1969</v>
      </c>
      <c r="B14" s="144">
        <v>1024.7897811979319</v>
      </c>
      <c r="C14" s="145">
        <v>707.71065940768722</v>
      </c>
      <c r="D14" s="145">
        <v>501.62633996454008</v>
      </c>
      <c r="E14" s="145">
        <v>2.8755200312431151</v>
      </c>
      <c r="F14" s="146"/>
      <c r="G14" s="146"/>
      <c r="H14" s="146"/>
    </row>
    <row r="15" spans="1:8" x14ac:dyDescent="0.2">
      <c r="A15" s="131">
        <v>1970</v>
      </c>
      <c r="B15" s="144">
        <v>1212.2502232074767</v>
      </c>
      <c r="C15" s="145">
        <v>874.68820232566486</v>
      </c>
      <c r="D15" s="145">
        <v>652.78445186341276</v>
      </c>
      <c r="E15" s="145">
        <v>1.8459153314115599</v>
      </c>
      <c r="F15" s="146"/>
      <c r="G15" s="146"/>
      <c r="H15" s="146"/>
    </row>
    <row r="16" spans="1:8" x14ac:dyDescent="0.2">
      <c r="A16" s="131">
        <v>1971</v>
      </c>
      <c r="B16" s="144">
        <v>1571.428772810707</v>
      </c>
      <c r="C16" s="145">
        <v>993.69429644952731</v>
      </c>
      <c r="D16" s="145">
        <v>850.13549291009906</v>
      </c>
      <c r="E16" s="145">
        <v>4.1710840013636394</v>
      </c>
      <c r="F16" s="146"/>
      <c r="G16" s="146"/>
      <c r="H16" s="146"/>
    </row>
    <row r="17" spans="1:8" x14ac:dyDescent="0.2">
      <c r="A17" s="131">
        <v>1972</v>
      </c>
      <c r="B17" s="144">
        <v>1637.2932524356822</v>
      </c>
      <c r="C17" s="145">
        <v>1074.6131688659741</v>
      </c>
      <c r="D17" s="145">
        <v>1015.4195675171201</v>
      </c>
      <c r="E17" s="145">
        <v>0.2501597096777437</v>
      </c>
      <c r="F17" s="146"/>
      <c r="G17" s="146"/>
      <c r="H17" s="146"/>
    </row>
    <row r="18" spans="1:8" x14ac:dyDescent="0.2">
      <c r="A18" s="131">
        <v>1973</v>
      </c>
      <c r="B18" s="144">
        <v>2206.0077015051793</v>
      </c>
      <c r="C18" s="145">
        <v>1336.4792918162675</v>
      </c>
      <c r="D18" s="145">
        <v>1275.9765584915071</v>
      </c>
      <c r="E18" s="145">
        <v>4.9162966101931316</v>
      </c>
      <c r="F18" s="146"/>
      <c r="G18" s="146"/>
      <c r="H18" s="146"/>
    </row>
    <row r="19" spans="1:8" x14ac:dyDescent="0.2">
      <c r="A19" s="131">
        <v>1974</v>
      </c>
      <c r="B19" s="144">
        <v>3197.0509842139418</v>
      </c>
      <c r="C19" s="145">
        <v>2060.0047145626741</v>
      </c>
      <c r="D19" s="145">
        <v>1661.8112479359693</v>
      </c>
      <c r="E19" s="145">
        <v>9.4507705056149707</v>
      </c>
      <c r="F19" s="146"/>
      <c r="G19" s="146"/>
      <c r="H19" s="146"/>
    </row>
    <row r="20" spans="1:8" x14ac:dyDescent="0.2">
      <c r="A20" s="131">
        <v>1975</v>
      </c>
      <c r="B20" s="144">
        <v>3290.2383661009258</v>
      </c>
      <c r="C20" s="145">
        <v>2471.9792995363114</v>
      </c>
      <c r="D20" s="145">
        <v>1875.6597636783033</v>
      </c>
      <c r="E20" s="145">
        <v>-1.5299241191870432</v>
      </c>
      <c r="F20" s="146"/>
      <c r="G20" s="146"/>
      <c r="H20" s="146"/>
    </row>
    <row r="21" spans="1:8" x14ac:dyDescent="0.2">
      <c r="A21" s="131">
        <v>1976</v>
      </c>
      <c r="B21" s="144">
        <v>4426.2196932591523</v>
      </c>
      <c r="C21" s="145">
        <v>3364.0637415345677</v>
      </c>
      <c r="D21" s="145">
        <v>2364.7067791874119</v>
      </c>
      <c r="E21" s="145">
        <v>1.2191994271662667</v>
      </c>
      <c r="F21" s="146"/>
      <c r="G21" s="146"/>
      <c r="H21" s="146"/>
    </row>
    <row r="22" spans="1:8" x14ac:dyDescent="0.2">
      <c r="A22" s="131">
        <v>1977</v>
      </c>
      <c r="B22" s="144">
        <v>5781.5984971901335</v>
      </c>
      <c r="C22" s="145">
        <v>3878.83428820988</v>
      </c>
      <c r="D22" s="145">
        <v>3037.1850914687543</v>
      </c>
      <c r="E22" s="145">
        <v>13.20843267098487</v>
      </c>
      <c r="F22" s="146"/>
      <c r="G22" s="146"/>
      <c r="H22" s="146"/>
    </row>
    <row r="23" spans="1:8" x14ac:dyDescent="0.2">
      <c r="A23" s="131">
        <v>1978</v>
      </c>
      <c r="B23" s="144">
        <v>6409.0300441670606</v>
      </c>
      <c r="C23" s="145">
        <v>4395.713469997022</v>
      </c>
      <c r="D23" s="145">
        <v>3729.4603733848739</v>
      </c>
      <c r="E23" s="145">
        <v>3.4627370339603476</v>
      </c>
      <c r="F23" s="146"/>
      <c r="G23" s="146"/>
      <c r="H23" s="146"/>
    </row>
    <row r="24" spans="1:8" x14ac:dyDescent="0.2">
      <c r="A24" s="131">
        <v>1979</v>
      </c>
      <c r="B24" s="144">
        <v>7920.6560408347605</v>
      </c>
      <c r="C24" s="145">
        <v>6230.3578069829473</v>
      </c>
      <c r="D24" s="145">
        <v>4456.7927890292449</v>
      </c>
      <c r="E24" s="145">
        <v>-7.7733838207231525</v>
      </c>
      <c r="F24" s="146"/>
      <c r="G24" s="146"/>
      <c r="H24" s="146"/>
    </row>
    <row r="25" spans="1:8" x14ac:dyDescent="0.2">
      <c r="A25" s="131">
        <v>1980</v>
      </c>
      <c r="B25" s="144">
        <v>9955.1265811188514</v>
      </c>
      <c r="C25" s="145">
        <v>7479.3287416583016</v>
      </c>
      <c r="D25" s="145">
        <v>4350.4871864591651</v>
      </c>
      <c r="E25" s="145">
        <v>29.200221269647376</v>
      </c>
      <c r="F25" s="146"/>
      <c r="G25" s="146"/>
      <c r="H25" s="146"/>
    </row>
    <row r="26" spans="1:8" x14ac:dyDescent="0.2">
      <c r="A26" s="131">
        <v>1981</v>
      </c>
      <c r="B26" s="144">
        <v>14995.930628900609</v>
      </c>
      <c r="C26" s="145">
        <v>9372.8830720809565</v>
      </c>
      <c r="D26" s="145">
        <v>6831.5011622508946</v>
      </c>
      <c r="E26" s="145">
        <v>74.718755390589251</v>
      </c>
      <c r="F26" s="146"/>
      <c r="G26" s="146"/>
      <c r="H26" s="146"/>
    </row>
    <row r="27" spans="1:8" x14ac:dyDescent="0.2">
      <c r="A27" s="131">
        <v>1982</v>
      </c>
      <c r="B27" s="144">
        <v>21777.07688831152</v>
      </c>
      <c r="C27" s="145">
        <v>14042.191947837822</v>
      </c>
      <c r="D27" s="145">
        <v>9438.1021641632433</v>
      </c>
      <c r="E27" s="145">
        <v>112.22164576143585</v>
      </c>
      <c r="F27" s="146"/>
      <c r="G27" s="146"/>
      <c r="H27" s="146"/>
    </row>
    <row r="28" spans="1:8" x14ac:dyDescent="0.2">
      <c r="A28" s="131">
        <v>1983</v>
      </c>
      <c r="B28" s="144">
        <v>28291.327248143203</v>
      </c>
      <c r="C28" s="145">
        <v>15897.395477164082</v>
      </c>
      <c r="D28" s="145">
        <v>11555.243713699092</v>
      </c>
      <c r="E28" s="145">
        <v>210.68450749059579</v>
      </c>
      <c r="F28" s="146"/>
      <c r="G28" s="146"/>
      <c r="H28" s="146"/>
    </row>
    <row r="29" spans="1:8" x14ac:dyDescent="0.2">
      <c r="A29" s="131">
        <v>1984</v>
      </c>
      <c r="B29" s="144">
        <v>33477.431233119612</v>
      </c>
      <c r="C29" s="145">
        <v>21232.24231009205</v>
      </c>
      <c r="D29" s="145">
        <v>17083.031938126423</v>
      </c>
      <c r="E29" s="145">
        <v>113.86216680490148</v>
      </c>
      <c r="F29" s="146"/>
      <c r="G29" s="146"/>
      <c r="H29" s="146"/>
    </row>
    <row r="30" spans="1:8" x14ac:dyDescent="0.2">
      <c r="A30" s="131">
        <v>1985</v>
      </c>
      <c r="B30" s="144">
        <v>46358.279712744574</v>
      </c>
      <c r="C30" s="145">
        <v>24799.921129612627</v>
      </c>
      <c r="D30" s="145">
        <v>20025.872096179442</v>
      </c>
      <c r="E30" s="145">
        <v>342.3238132432283</v>
      </c>
      <c r="F30" s="146"/>
      <c r="G30" s="146"/>
      <c r="H30" s="146"/>
    </row>
    <row r="31" spans="1:8" x14ac:dyDescent="0.2">
      <c r="A31" s="131">
        <v>1986</v>
      </c>
      <c r="B31" s="144">
        <v>56239.942066589421</v>
      </c>
      <c r="C31" s="145">
        <v>28524.825054658973</v>
      </c>
      <c r="D31" s="145">
        <v>25136.89286610797</v>
      </c>
      <c r="E31" s="145">
        <v>424.97921458085665</v>
      </c>
      <c r="F31" s="146"/>
      <c r="G31" s="146"/>
      <c r="H31" s="146"/>
    </row>
    <row r="32" spans="1:8" x14ac:dyDescent="0.2">
      <c r="A32" s="131">
        <v>1987</v>
      </c>
      <c r="B32" s="144">
        <v>69817.886446640812</v>
      </c>
      <c r="C32" s="145">
        <v>31534.901676795209</v>
      </c>
      <c r="D32" s="145">
        <v>33391.81676694272</v>
      </c>
      <c r="E32" s="145">
        <v>549.20852640682415</v>
      </c>
      <c r="F32" s="146"/>
      <c r="G32" s="146"/>
      <c r="H32" s="146"/>
    </row>
    <row r="33" spans="1:8" x14ac:dyDescent="0.2">
      <c r="A33" s="131">
        <v>1988</v>
      </c>
      <c r="B33" s="144">
        <v>77417.181729744931</v>
      </c>
      <c r="C33" s="145">
        <v>38904.317813249414</v>
      </c>
      <c r="D33" s="145">
        <v>37831.905862842621</v>
      </c>
      <c r="E33" s="145">
        <v>509.74912378028739</v>
      </c>
      <c r="F33" s="146"/>
      <c r="G33" s="146"/>
      <c r="H33" s="146"/>
    </row>
    <row r="34" spans="1:8" x14ac:dyDescent="0.2">
      <c r="A34" s="131">
        <v>1989</v>
      </c>
      <c r="B34" s="144">
        <v>102445.14114811771</v>
      </c>
      <c r="C34" s="145">
        <v>51532.669918605723</v>
      </c>
      <c r="D34" s="145">
        <v>49617.908003847078</v>
      </c>
      <c r="E34" s="145">
        <v>684.87672011531924</v>
      </c>
      <c r="F34" s="146"/>
      <c r="G34" s="146"/>
      <c r="H34" s="146"/>
    </row>
    <row r="35" spans="1:8" x14ac:dyDescent="0.2">
      <c r="A35" s="131">
        <f t="shared" ref="A35:A58" si="0">A34+1</f>
        <v>1990</v>
      </c>
      <c r="B35" s="144">
        <v>129247.09880342252</v>
      </c>
      <c r="C35" s="145">
        <v>59713.778783419701</v>
      </c>
      <c r="D35" s="145">
        <v>73991.99888371503</v>
      </c>
      <c r="E35" s="145">
        <v>679.01508312855435</v>
      </c>
      <c r="F35" s="146"/>
      <c r="G35" s="146"/>
      <c r="H35" s="146"/>
    </row>
    <row r="36" spans="1:8" x14ac:dyDescent="0.2">
      <c r="A36" s="131">
        <f t="shared" si="0"/>
        <v>1991</v>
      </c>
      <c r="B36" s="144">
        <v>156309.89065482462</v>
      </c>
      <c r="C36" s="145">
        <v>73430.186606479896</v>
      </c>
      <c r="D36" s="145">
        <v>82879.70404834472</v>
      </c>
      <c r="E36" s="145">
        <v>965.64544521721109</v>
      </c>
      <c r="F36" s="146"/>
      <c r="G36" s="146"/>
      <c r="H36" s="146"/>
    </row>
    <row r="37" spans="1:8" x14ac:dyDescent="0.2">
      <c r="A37" s="131">
        <f t="shared" si="0"/>
        <v>1992</v>
      </c>
      <c r="B37" s="144">
        <v>227467.38469175209</v>
      </c>
      <c r="C37" s="145">
        <v>101704.047289735</v>
      </c>
      <c r="D37" s="145">
        <v>125763.3374020171</v>
      </c>
      <c r="E37" s="145">
        <v>5891.854123898157</v>
      </c>
      <c r="F37" s="146"/>
      <c r="G37" s="146"/>
      <c r="H37" s="146"/>
    </row>
    <row r="38" spans="1:8" x14ac:dyDescent="0.2">
      <c r="A38" s="131">
        <f t="shared" si="0"/>
        <v>1993</v>
      </c>
      <c r="B38" s="144">
        <v>280899.61916385492</v>
      </c>
      <c r="C38" s="145">
        <v>125068.62410412083</v>
      </c>
      <c r="D38" s="145">
        <v>155830.99505973409</v>
      </c>
      <c r="E38" s="145">
        <v>5269.9597062225148</v>
      </c>
      <c r="F38" s="146"/>
      <c r="G38" s="146"/>
      <c r="H38" s="146"/>
    </row>
    <row r="39" spans="1:8" x14ac:dyDescent="0.2">
      <c r="A39" s="131">
        <f t="shared" si="0"/>
        <v>1994</v>
      </c>
      <c r="B39" s="144">
        <v>324160.59668925253</v>
      </c>
      <c r="C39" s="145">
        <v>149361.65061173108</v>
      </c>
      <c r="D39" s="145">
        <v>174798.94607752148</v>
      </c>
      <c r="E39" s="145">
        <v>8281.7398812690572</v>
      </c>
      <c r="F39" s="146"/>
      <c r="G39" s="146"/>
      <c r="H39" s="146"/>
    </row>
    <row r="40" spans="1:8" x14ac:dyDescent="0.2">
      <c r="A40" s="131">
        <f t="shared" si="0"/>
        <v>1995</v>
      </c>
      <c r="B40" s="144">
        <v>399982.75201735424</v>
      </c>
      <c r="C40" s="145">
        <v>198960.99381357088</v>
      </c>
      <c r="D40" s="145">
        <v>201021.75820378339</v>
      </c>
      <c r="E40" s="145">
        <v>-15917.641406335257</v>
      </c>
      <c r="F40" s="146"/>
      <c r="G40" s="146"/>
      <c r="H40" s="146"/>
    </row>
    <row r="41" spans="1:8" x14ac:dyDescent="0.2">
      <c r="A41" s="131">
        <f t="shared" si="0"/>
        <v>1996</v>
      </c>
      <c r="B41" s="144">
        <v>421649.65059671365</v>
      </c>
      <c r="C41" s="145">
        <v>197144.37858990746</v>
      </c>
      <c r="D41" s="145">
        <v>224505.27200680619</v>
      </c>
      <c r="E41" s="145">
        <v>-29098.516816120431</v>
      </c>
      <c r="F41" s="146"/>
      <c r="G41" s="146"/>
      <c r="H41" s="146"/>
    </row>
    <row r="42" spans="1:8" x14ac:dyDescent="0.2">
      <c r="A42" s="131">
        <f t="shared" si="0"/>
        <v>1997</v>
      </c>
      <c r="B42" s="144">
        <v>538478.11999209784</v>
      </c>
      <c r="C42" s="145">
        <v>234156.49940444663</v>
      </c>
      <c r="D42" s="145">
        <v>304321.62058765127</v>
      </c>
      <c r="E42" s="145">
        <v>1161.1938369374329</v>
      </c>
      <c r="F42" s="146"/>
      <c r="G42" s="146"/>
      <c r="H42" s="146"/>
    </row>
    <row r="43" spans="1:8" x14ac:dyDescent="0.2">
      <c r="A43" s="131">
        <f t="shared" si="0"/>
        <v>1998</v>
      </c>
      <c r="B43" s="144">
        <v>740341.38476465049</v>
      </c>
      <c r="C43" s="145">
        <v>304255.27449177532</v>
      </c>
      <c r="D43" s="145">
        <v>436086.11027287517</v>
      </c>
      <c r="E43" s="145">
        <v>1625.7624917908543</v>
      </c>
      <c r="F43" s="146"/>
      <c r="G43" s="146"/>
      <c r="H43" s="146"/>
    </row>
    <row r="44" spans="1:8" x14ac:dyDescent="0.2">
      <c r="A44" s="131">
        <f t="shared" si="0"/>
        <v>1999</v>
      </c>
      <c r="B44" s="147">
        <v>811324.98028066941</v>
      </c>
      <c r="C44" s="148">
        <v>350352.32946909533</v>
      </c>
      <c r="D44" s="148">
        <v>460972.65081157407</v>
      </c>
      <c r="E44" s="148">
        <v>-42745.233259595894</v>
      </c>
      <c r="F44" s="146"/>
      <c r="G44" s="146"/>
      <c r="H44" s="146"/>
    </row>
    <row r="45" spans="1:8" x14ac:dyDescent="0.2">
      <c r="A45" s="131">
        <f t="shared" si="0"/>
        <v>2000</v>
      </c>
      <c r="B45" s="147">
        <v>873950.68372225435</v>
      </c>
      <c r="C45" s="148">
        <v>403558.16636574513</v>
      </c>
      <c r="D45" s="148">
        <v>470392.51735650911</v>
      </c>
      <c r="E45" s="148">
        <v>-42817.285527663691</v>
      </c>
      <c r="F45" s="146"/>
      <c r="G45" s="146"/>
      <c r="H45" s="146"/>
    </row>
    <row r="46" spans="1:8" x14ac:dyDescent="0.2">
      <c r="A46" s="131">
        <f t="shared" si="0"/>
        <v>2001</v>
      </c>
      <c r="B46" s="147">
        <v>987278.49213654548</v>
      </c>
      <c r="C46" s="148">
        <v>500960.8725321283</v>
      </c>
      <c r="D46" s="148">
        <v>486317.6196044173</v>
      </c>
      <c r="E46" s="148">
        <v>108260.96496612116</v>
      </c>
      <c r="F46" s="146"/>
      <c r="G46" s="146"/>
      <c r="H46" s="146"/>
    </row>
    <row r="47" spans="1:8" x14ac:dyDescent="0.2">
      <c r="A47" s="131">
        <f t="shared" si="0"/>
        <v>2002</v>
      </c>
      <c r="B47" s="147">
        <v>1143139.9229416894</v>
      </c>
      <c r="C47" s="148">
        <v>542040.48628320731</v>
      </c>
      <c r="D47" s="148">
        <v>601099.43665848218</v>
      </c>
      <c r="E47" s="148">
        <v>227921.43790798815</v>
      </c>
      <c r="F47" s="146"/>
      <c r="G47" s="146"/>
      <c r="H47" s="146"/>
    </row>
    <row r="48" spans="1:8" x14ac:dyDescent="0.2">
      <c r="A48" s="131">
        <f t="shared" si="0"/>
        <v>2003</v>
      </c>
      <c r="B48" s="147">
        <v>1338174.0465743057</v>
      </c>
      <c r="C48" s="148">
        <v>612522.40074382303</v>
      </c>
      <c r="D48" s="148">
        <v>725651.64583048259</v>
      </c>
      <c r="E48" s="148">
        <v>103477.49608454174</v>
      </c>
      <c r="F48" s="146"/>
      <c r="G48" s="146"/>
      <c r="H48" s="146"/>
    </row>
    <row r="49" spans="1:8" x14ac:dyDescent="0.2">
      <c r="A49" s="131">
        <f t="shared" si="0"/>
        <v>2004</v>
      </c>
      <c r="B49" s="147">
        <v>1515963.7212642166</v>
      </c>
      <c r="C49" s="148">
        <v>739529.13613625162</v>
      </c>
      <c r="D49" s="148">
        <v>776434.58512796508</v>
      </c>
      <c r="E49" s="148">
        <v>367625.55096358957</v>
      </c>
      <c r="F49" s="146"/>
      <c r="G49" s="146"/>
      <c r="H49" s="146"/>
    </row>
    <row r="50" spans="1:8" x14ac:dyDescent="0.2">
      <c r="A50" s="131">
        <f t="shared" si="0"/>
        <v>2005</v>
      </c>
      <c r="B50" s="147">
        <v>1787194.5571454344</v>
      </c>
      <c r="C50" s="148">
        <v>817783.41637044807</v>
      </c>
      <c r="D50" s="148">
        <v>969411.14077498636</v>
      </c>
      <c r="E50" s="148">
        <v>535208.96410362609</v>
      </c>
      <c r="F50" s="146"/>
      <c r="G50" s="146"/>
      <c r="H50" s="146"/>
    </row>
    <row r="51" spans="1:8" x14ac:dyDescent="0.2">
      <c r="A51" s="131">
        <f t="shared" si="0"/>
        <v>2006</v>
      </c>
      <c r="B51" s="147">
        <v>2293070.4099234953</v>
      </c>
      <c r="C51" s="148">
        <v>1058522.8080090359</v>
      </c>
      <c r="D51" s="148">
        <v>1234547.6019144594</v>
      </c>
      <c r="E51" s="148">
        <v>749616.18704091199</v>
      </c>
      <c r="F51" s="146"/>
      <c r="G51" s="146"/>
      <c r="H51" s="146"/>
    </row>
    <row r="52" spans="1:8" x14ac:dyDescent="0.2">
      <c r="A52" s="131">
        <f t="shared" si="0"/>
        <v>2007</v>
      </c>
      <c r="B52" s="144">
        <v>2961142.5937810107</v>
      </c>
      <c r="C52" s="148">
        <v>1456991.8475990719</v>
      </c>
      <c r="D52" s="148">
        <v>1504150.7461819388</v>
      </c>
      <c r="E52" s="148">
        <v>392900.28674464813</v>
      </c>
      <c r="F52" s="146"/>
      <c r="G52" s="146"/>
      <c r="H52" s="146"/>
    </row>
    <row r="53" spans="1:8" x14ac:dyDescent="0.2">
      <c r="A53" s="131">
        <f t="shared" si="0"/>
        <v>2008</v>
      </c>
      <c r="B53" s="144">
        <v>3704619.0299809626</v>
      </c>
      <c r="C53" s="148">
        <v>2017170.956616235</v>
      </c>
      <c r="D53" s="148">
        <v>1687448.0733647274</v>
      </c>
      <c r="E53" s="148">
        <v>625784.59934011544</v>
      </c>
      <c r="F53" s="146"/>
      <c r="G53" s="146"/>
      <c r="H53" s="146"/>
    </row>
    <row r="54" spans="1:8" x14ac:dyDescent="0.2">
      <c r="A54" s="131">
        <f t="shared" si="0"/>
        <v>2009</v>
      </c>
      <c r="B54" s="147">
        <v>3714784.1244568527</v>
      </c>
      <c r="C54" s="148">
        <v>2231414.8776524393</v>
      </c>
      <c r="D54" s="148">
        <v>1483369.2468044136</v>
      </c>
      <c r="E54" s="148">
        <v>-970749.42036429024</v>
      </c>
      <c r="F54" s="146"/>
      <c r="G54" s="146"/>
      <c r="H54" s="146"/>
    </row>
    <row r="55" spans="1:8" x14ac:dyDescent="0.2">
      <c r="A55" s="131">
        <f t="shared" si="0"/>
        <v>2010</v>
      </c>
      <c r="B55" s="147">
        <v>3783331.9486806192</v>
      </c>
      <c r="C55" s="148">
        <v>2280396.7466446105</v>
      </c>
      <c r="D55" s="148">
        <v>1502935.2020360087</v>
      </c>
      <c r="E55" s="148">
        <v>157985.89571405642</v>
      </c>
      <c r="F55" s="146"/>
      <c r="G55" s="146"/>
      <c r="H55" s="146"/>
    </row>
    <row r="56" spans="1:8" x14ac:dyDescent="0.2">
      <c r="A56" s="131">
        <f t="shared" si="0"/>
        <v>2011</v>
      </c>
      <c r="B56" s="147">
        <v>4167806.8279585848</v>
      </c>
      <c r="C56" s="148">
        <v>2338407.6602295805</v>
      </c>
      <c r="D56" s="148">
        <v>1829399.1677290038</v>
      </c>
      <c r="E56" s="148">
        <v>395690.7415109424</v>
      </c>
      <c r="F56" s="146"/>
      <c r="G56" s="146"/>
      <c r="H56" s="146"/>
    </row>
    <row r="57" spans="1:8" x14ac:dyDescent="0.2">
      <c r="A57" s="131">
        <f t="shared" si="0"/>
        <v>2012</v>
      </c>
      <c r="B57" s="147">
        <v>4657488.3314625546</v>
      </c>
      <c r="C57" s="148">
        <v>2701403.0228544162</v>
      </c>
      <c r="D57" s="148">
        <v>1956085.3086081389</v>
      </c>
      <c r="E57" s="148">
        <v>328285.39904684923</v>
      </c>
      <c r="F57" s="146"/>
      <c r="G57" s="146"/>
      <c r="H57" s="146"/>
    </row>
    <row r="58" spans="1:8" x14ac:dyDescent="0.2">
      <c r="A58" s="131">
        <f t="shared" si="0"/>
        <v>2013</v>
      </c>
      <c r="B58" s="144">
        <v>5222287.6377123781</v>
      </c>
      <c r="C58" s="148">
        <v>2956940.4181190352</v>
      </c>
      <c r="D58" s="148">
        <v>2265347.2195933429</v>
      </c>
      <c r="E58" s="148">
        <v>-163084.68415842671</v>
      </c>
      <c r="F58" s="146"/>
      <c r="G58" s="146"/>
      <c r="H58" s="146"/>
    </row>
    <row r="59" spans="1:8" x14ac:dyDescent="0.2">
      <c r="A59" s="126"/>
    </row>
    <row r="60" spans="1:8" x14ac:dyDescent="0.2">
      <c r="A60" s="149" t="s">
        <v>19</v>
      </c>
    </row>
    <row r="62" spans="1:8" x14ac:dyDescent="0.2">
      <c r="A62" s="149" t="s">
        <v>99</v>
      </c>
      <c r="B62" s="142" t="s">
        <v>185</v>
      </c>
    </row>
    <row r="63" spans="1:8" x14ac:dyDescent="0.2">
      <c r="A63" s="149" t="s">
        <v>100</v>
      </c>
      <c r="B63" s="142" t="s">
        <v>186</v>
      </c>
    </row>
    <row r="64" spans="1:8" x14ac:dyDescent="0.2">
      <c r="A64" s="149" t="s">
        <v>101</v>
      </c>
      <c r="B64" s="142" t="s">
        <v>187</v>
      </c>
    </row>
    <row r="65" spans="1:2" x14ac:dyDescent="0.2">
      <c r="A65" s="149" t="s">
        <v>102</v>
      </c>
      <c r="B65" s="142" t="s">
        <v>188</v>
      </c>
    </row>
    <row r="66" spans="1:2" x14ac:dyDescent="0.2">
      <c r="A66" s="126"/>
    </row>
    <row r="67" spans="1:2" x14ac:dyDescent="0.2">
      <c r="A67" s="126"/>
      <c r="B67" s="122" t="s">
        <v>189</v>
      </c>
    </row>
    <row r="68" spans="1:2" x14ac:dyDescent="0.2">
      <c r="A68" s="126"/>
    </row>
    <row r="69" spans="1:2" x14ac:dyDescent="0.2">
      <c r="A69" s="126"/>
    </row>
    <row r="70" spans="1:2" x14ac:dyDescent="0.2">
      <c r="A70" s="126"/>
    </row>
    <row r="71" spans="1:2" x14ac:dyDescent="0.2">
      <c r="A71" s="126"/>
    </row>
    <row r="72" spans="1:2" x14ac:dyDescent="0.2">
      <c r="A72" s="126"/>
    </row>
    <row r="73" spans="1:2" x14ac:dyDescent="0.2">
      <c r="A73" s="126"/>
    </row>
    <row r="74" spans="1:2" x14ac:dyDescent="0.2">
      <c r="A74" s="126"/>
    </row>
    <row r="75" spans="1:2" x14ac:dyDescent="0.2">
      <c r="A75" s="126"/>
    </row>
    <row r="76" spans="1:2" x14ac:dyDescent="0.2">
      <c r="A76" s="126"/>
    </row>
    <row r="77" spans="1:2" x14ac:dyDescent="0.2">
      <c r="A77" s="126"/>
    </row>
    <row r="78" spans="1:2" x14ac:dyDescent="0.2">
      <c r="A78" s="126"/>
    </row>
    <row r="79" spans="1:2" x14ac:dyDescent="0.2">
      <c r="A79" s="126"/>
    </row>
    <row r="80" spans="1:2" x14ac:dyDescent="0.2">
      <c r="A80" s="126"/>
    </row>
    <row r="81" spans="1:1" x14ac:dyDescent="0.2">
      <c r="A81" s="126"/>
    </row>
    <row r="82" spans="1:1" x14ac:dyDescent="0.2">
      <c r="A82" s="126"/>
    </row>
    <row r="83" spans="1:1" x14ac:dyDescent="0.2">
      <c r="A83" s="126"/>
    </row>
    <row r="84" spans="1:1" x14ac:dyDescent="0.2">
      <c r="A84" s="126"/>
    </row>
    <row r="85" spans="1:1" x14ac:dyDescent="0.2">
      <c r="A85" s="126"/>
    </row>
    <row r="86" spans="1:1" x14ac:dyDescent="0.2">
      <c r="A86" s="126"/>
    </row>
    <row r="87" spans="1:1" x14ac:dyDescent="0.2">
      <c r="A87" s="126"/>
    </row>
    <row r="88" spans="1:1" x14ac:dyDescent="0.2">
      <c r="A88" s="126"/>
    </row>
    <row r="89" spans="1:1" x14ac:dyDescent="0.2">
      <c r="A89" s="126"/>
    </row>
    <row r="90" spans="1:1" x14ac:dyDescent="0.2">
      <c r="A90" s="126"/>
    </row>
    <row r="91" spans="1:1" x14ac:dyDescent="0.2">
      <c r="A91" s="126"/>
    </row>
    <row r="92" spans="1:1" x14ac:dyDescent="0.2">
      <c r="A92" s="126"/>
    </row>
    <row r="93" spans="1:1" x14ac:dyDescent="0.2">
      <c r="A93" s="126"/>
    </row>
    <row r="94" spans="1:1" x14ac:dyDescent="0.2">
      <c r="A94" s="126"/>
    </row>
    <row r="95" spans="1:1" x14ac:dyDescent="0.2">
      <c r="A95" s="126"/>
    </row>
    <row r="96" spans="1:1" x14ac:dyDescent="0.2">
      <c r="A96" s="126"/>
    </row>
    <row r="97" spans="1:1" x14ac:dyDescent="0.2">
      <c r="A97" s="126"/>
    </row>
    <row r="98" spans="1:1" x14ac:dyDescent="0.2">
      <c r="A98" s="126"/>
    </row>
    <row r="99" spans="1:1" x14ac:dyDescent="0.2">
      <c r="A99" s="126"/>
    </row>
    <row r="100" spans="1:1" x14ac:dyDescent="0.2">
      <c r="A100" s="126"/>
    </row>
    <row r="101" spans="1:1" x14ac:dyDescent="0.2">
      <c r="A101" s="126"/>
    </row>
    <row r="102" spans="1:1" x14ac:dyDescent="0.2">
      <c r="A102" s="126"/>
    </row>
    <row r="103" spans="1:1" x14ac:dyDescent="0.2">
      <c r="A103" s="126"/>
    </row>
    <row r="104" spans="1:1" x14ac:dyDescent="0.2">
      <c r="A104" s="126"/>
    </row>
    <row r="105" spans="1:1" x14ac:dyDescent="0.2">
      <c r="A105" s="126"/>
    </row>
    <row r="106" spans="1:1" x14ac:dyDescent="0.2">
      <c r="A106" s="126"/>
    </row>
    <row r="107" spans="1:1" x14ac:dyDescent="0.2">
      <c r="A107" s="126"/>
    </row>
    <row r="108" spans="1:1" x14ac:dyDescent="0.2">
      <c r="A108" s="126"/>
    </row>
    <row r="109" spans="1:1" x14ac:dyDescent="0.2">
      <c r="A109" s="126"/>
    </row>
    <row r="110" spans="1:1" x14ac:dyDescent="0.2">
      <c r="A110" s="126"/>
    </row>
    <row r="111" spans="1:1" x14ac:dyDescent="0.2">
      <c r="A111" s="126"/>
    </row>
    <row r="112" spans="1:1" x14ac:dyDescent="0.2">
      <c r="A112" s="126"/>
    </row>
    <row r="113" spans="1:1" x14ac:dyDescent="0.2">
      <c r="A113" s="126"/>
    </row>
    <row r="114" spans="1:1" x14ac:dyDescent="0.2">
      <c r="A114" s="126"/>
    </row>
    <row r="115" spans="1:1" x14ac:dyDescent="0.2">
      <c r="A115" s="126"/>
    </row>
    <row r="116" spans="1:1" x14ac:dyDescent="0.2">
      <c r="A116" s="126"/>
    </row>
    <row r="117" spans="1:1" x14ac:dyDescent="0.2">
      <c r="A117" s="126"/>
    </row>
    <row r="118" spans="1:1" x14ac:dyDescent="0.2">
      <c r="A118" s="126"/>
    </row>
    <row r="119" spans="1:1" x14ac:dyDescent="0.2">
      <c r="A119" s="126"/>
    </row>
    <row r="120" spans="1:1" x14ac:dyDescent="0.2">
      <c r="A120" s="126"/>
    </row>
    <row r="121" spans="1:1" x14ac:dyDescent="0.2">
      <c r="A121" s="126"/>
    </row>
    <row r="122" spans="1:1" x14ac:dyDescent="0.2">
      <c r="A122" s="126"/>
    </row>
    <row r="123" spans="1:1" x14ac:dyDescent="0.2">
      <c r="A123" s="126"/>
    </row>
    <row r="124" spans="1:1" x14ac:dyDescent="0.2">
      <c r="A124" s="126"/>
    </row>
    <row r="125" spans="1:1" x14ac:dyDescent="0.2">
      <c r="A125" s="126"/>
    </row>
    <row r="126" spans="1:1" x14ac:dyDescent="0.2">
      <c r="A126" s="126"/>
    </row>
    <row r="127" spans="1:1" x14ac:dyDescent="0.2">
      <c r="A127" s="126"/>
    </row>
    <row r="128" spans="1:1" x14ac:dyDescent="0.2">
      <c r="A128" s="126"/>
    </row>
    <row r="129" spans="1:1" x14ac:dyDescent="0.2">
      <c r="A129" s="126"/>
    </row>
    <row r="130" spans="1:1" x14ac:dyDescent="0.2">
      <c r="A130" s="126"/>
    </row>
    <row r="131" spans="1:1" x14ac:dyDescent="0.2">
      <c r="A131" s="126"/>
    </row>
    <row r="132" spans="1:1" x14ac:dyDescent="0.2">
      <c r="A132" s="126"/>
    </row>
    <row r="133" spans="1:1" x14ac:dyDescent="0.2">
      <c r="A133" s="126"/>
    </row>
    <row r="134" spans="1:1" x14ac:dyDescent="0.2">
      <c r="A134" s="126"/>
    </row>
    <row r="135" spans="1:1" x14ac:dyDescent="0.2">
      <c r="A135" s="126"/>
    </row>
    <row r="136" spans="1:1" x14ac:dyDescent="0.2">
      <c r="A136" s="126"/>
    </row>
    <row r="137" spans="1:1" x14ac:dyDescent="0.2">
      <c r="A137" s="126"/>
    </row>
    <row r="138" spans="1:1" x14ac:dyDescent="0.2">
      <c r="A138" s="126"/>
    </row>
    <row r="139" spans="1:1" x14ac:dyDescent="0.2">
      <c r="A139" s="126"/>
    </row>
    <row r="140" spans="1:1" x14ac:dyDescent="0.2">
      <c r="A140" s="126"/>
    </row>
    <row r="141" spans="1:1" x14ac:dyDescent="0.2">
      <c r="A141" s="126"/>
    </row>
    <row r="142" spans="1:1" x14ac:dyDescent="0.2">
      <c r="A142" s="126"/>
    </row>
    <row r="143" spans="1:1" x14ac:dyDescent="0.2">
      <c r="A143" s="126"/>
    </row>
    <row r="144" spans="1:1" x14ac:dyDescent="0.2">
      <c r="A144" s="126"/>
    </row>
    <row r="145" spans="1:1" x14ac:dyDescent="0.2">
      <c r="A145" s="126"/>
    </row>
    <row r="146" spans="1:1" x14ac:dyDescent="0.2">
      <c r="A146" s="126"/>
    </row>
    <row r="147" spans="1:1" x14ac:dyDescent="0.2">
      <c r="A147" s="126"/>
    </row>
    <row r="148" spans="1:1" x14ac:dyDescent="0.2">
      <c r="A148" s="126"/>
    </row>
    <row r="149" spans="1:1" x14ac:dyDescent="0.2">
      <c r="A149" s="126"/>
    </row>
    <row r="150" spans="1:1" x14ac:dyDescent="0.2">
      <c r="A150" s="126"/>
    </row>
    <row r="151" spans="1:1" x14ac:dyDescent="0.2">
      <c r="A151" s="126"/>
    </row>
    <row r="152" spans="1:1" x14ac:dyDescent="0.2">
      <c r="A152" s="126"/>
    </row>
    <row r="153" spans="1:1" x14ac:dyDescent="0.2">
      <c r="A153" s="126"/>
    </row>
    <row r="154" spans="1:1" x14ac:dyDescent="0.2">
      <c r="A154" s="126"/>
    </row>
    <row r="155" spans="1:1" x14ac:dyDescent="0.2">
      <c r="A155" s="126"/>
    </row>
    <row r="156" spans="1:1" x14ac:dyDescent="0.2">
      <c r="A156" s="126"/>
    </row>
    <row r="157" spans="1:1" x14ac:dyDescent="0.2">
      <c r="A157" s="126"/>
    </row>
    <row r="158" spans="1:1" x14ac:dyDescent="0.2">
      <c r="A158" s="126"/>
    </row>
    <row r="159" spans="1:1" x14ac:dyDescent="0.2">
      <c r="A159" s="126"/>
    </row>
    <row r="160" spans="1:1" x14ac:dyDescent="0.2">
      <c r="A160" s="126"/>
    </row>
    <row r="161" spans="1:1" x14ac:dyDescent="0.2">
      <c r="A161" s="126"/>
    </row>
    <row r="162" spans="1:1" x14ac:dyDescent="0.2">
      <c r="A162" s="126"/>
    </row>
    <row r="163" spans="1:1" x14ac:dyDescent="0.2">
      <c r="A163" s="126"/>
    </row>
    <row r="164" spans="1:1" x14ac:dyDescent="0.2">
      <c r="A164" s="126"/>
    </row>
    <row r="165" spans="1:1" x14ac:dyDescent="0.2">
      <c r="A165" s="126"/>
    </row>
    <row r="166" spans="1:1" x14ac:dyDescent="0.2">
      <c r="A166" s="126"/>
    </row>
    <row r="167" spans="1:1" x14ac:dyDescent="0.2">
      <c r="A167" s="126"/>
    </row>
    <row r="168" spans="1:1" x14ac:dyDescent="0.2">
      <c r="A168" s="126"/>
    </row>
    <row r="169" spans="1:1" x14ac:dyDescent="0.2">
      <c r="A169" s="126"/>
    </row>
    <row r="170" spans="1:1" x14ac:dyDescent="0.2">
      <c r="A170" s="126"/>
    </row>
    <row r="171" spans="1:1" x14ac:dyDescent="0.2">
      <c r="A171" s="126"/>
    </row>
    <row r="172" spans="1:1" x14ac:dyDescent="0.2">
      <c r="A172" s="126"/>
    </row>
    <row r="173" spans="1:1" x14ac:dyDescent="0.2">
      <c r="A173" s="126"/>
    </row>
    <row r="174" spans="1:1" x14ac:dyDescent="0.2">
      <c r="A174" s="126"/>
    </row>
    <row r="175" spans="1:1" x14ac:dyDescent="0.2">
      <c r="A175" s="126"/>
    </row>
    <row r="176" spans="1:1" x14ac:dyDescent="0.2">
      <c r="A176" s="126"/>
    </row>
    <row r="177" spans="1:1" x14ac:dyDescent="0.2">
      <c r="A177" s="1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231"/>
  <sheetViews>
    <sheetView workbookViewId="0">
      <selection activeCell="F73" sqref="F73"/>
    </sheetView>
  </sheetViews>
  <sheetFormatPr baseColWidth="10" defaultRowHeight="12.75" x14ac:dyDescent="0.2"/>
  <cols>
    <col min="8" max="8" width="12.140625" customWidth="1"/>
  </cols>
  <sheetData>
    <row r="1" spans="1:33" ht="15.75" x14ac:dyDescent="0.25">
      <c r="A1" s="150" t="s">
        <v>208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33" ht="15.75" x14ac:dyDescent="0.25">
      <c r="A2" s="151" t="s">
        <v>209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</row>
    <row r="3" spans="1:33" ht="15.75" x14ac:dyDescent="0.2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</row>
    <row r="4" spans="1:33" ht="15.75" x14ac:dyDescent="0.2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</row>
    <row r="5" spans="1:33" x14ac:dyDescent="0.2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x14ac:dyDescent="0.2">
      <c r="A6" s="156"/>
      <c r="B6" s="156" t="s">
        <v>99</v>
      </c>
      <c r="C6" s="156" t="s">
        <v>100</v>
      </c>
      <c r="D6" s="156" t="s">
        <v>101</v>
      </c>
      <c r="E6" s="156" t="s">
        <v>102</v>
      </c>
      <c r="F6" s="156" t="s">
        <v>103</v>
      </c>
      <c r="G6" s="156" t="s">
        <v>104</v>
      </c>
      <c r="H6" s="156" t="s">
        <v>105</v>
      </c>
      <c r="I6" s="156" t="s">
        <v>106</v>
      </c>
      <c r="J6" s="156" t="s">
        <v>107</v>
      </c>
      <c r="K6" s="156" t="s">
        <v>108</v>
      </c>
      <c r="L6" s="156" t="s">
        <v>180</v>
      </c>
      <c r="M6" s="156" t="s">
        <v>181</v>
      </c>
      <c r="N6" s="156" t="s">
        <v>210</v>
      </c>
      <c r="O6" s="156" t="s">
        <v>211</v>
      </c>
      <c r="P6" s="156" t="s">
        <v>212</v>
      </c>
      <c r="Q6" s="156" t="s">
        <v>213</v>
      </c>
      <c r="R6" s="156" t="s">
        <v>214</v>
      </c>
      <c r="S6" s="156" t="s">
        <v>215</v>
      </c>
      <c r="T6" s="156" t="s">
        <v>216</v>
      </c>
      <c r="U6" s="156" t="s">
        <v>217</v>
      </c>
      <c r="V6" s="156" t="s">
        <v>218</v>
      </c>
      <c r="W6" s="156" t="s">
        <v>219</v>
      </c>
      <c r="X6" s="156" t="s">
        <v>220</v>
      </c>
      <c r="Y6" s="156" t="s">
        <v>221</v>
      </c>
      <c r="Z6" s="156" t="s">
        <v>222</v>
      </c>
      <c r="AA6" s="156" t="s">
        <v>223</v>
      </c>
      <c r="AB6" s="156" t="s">
        <v>224</v>
      </c>
      <c r="AC6" s="156" t="s">
        <v>225</v>
      </c>
      <c r="AD6" s="156" t="s">
        <v>226</v>
      </c>
      <c r="AE6" s="156" t="s">
        <v>227</v>
      </c>
      <c r="AF6" s="156" t="s">
        <v>228</v>
      </c>
      <c r="AG6" s="156" t="s">
        <v>229</v>
      </c>
    </row>
    <row r="7" spans="1:33" x14ac:dyDescent="0.2">
      <c r="A7" s="156">
        <v>1950</v>
      </c>
      <c r="B7" s="155">
        <v>0.7</v>
      </c>
      <c r="C7" s="155">
        <v>13</v>
      </c>
      <c r="D7" s="155">
        <v>54.2</v>
      </c>
      <c r="E7" s="155">
        <v>-41.3</v>
      </c>
      <c r="F7" s="155">
        <v>0.2</v>
      </c>
      <c r="G7" s="155">
        <v>-4</v>
      </c>
      <c r="H7" s="155">
        <v>-0.9</v>
      </c>
      <c r="I7" s="155">
        <v>5</v>
      </c>
      <c r="J7" s="155">
        <v>-12.6</v>
      </c>
      <c r="K7" s="155">
        <v>0.6</v>
      </c>
      <c r="L7" s="155">
        <v>-13.2</v>
      </c>
      <c r="M7" s="155">
        <v>0.2</v>
      </c>
      <c r="N7" s="155">
        <v>0.4</v>
      </c>
      <c r="O7" s="155">
        <v>-0.2</v>
      </c>
      <c r="P7" s="155">
        <v>-10</v>
      </c>
      <c r="Q7" s="155">
        <v>0</v>
      </c>
      <c r="R7" s="155">
        <v>0</v>
      </c>
      <c r="S7" s="155">
        <v>0</v>
      </c>
      <c r="T7" s="155">
        <v>-10</v>
      </c>
      <c r="U7" s="155">
        <v>0.6</v>
      </c>
      <c r="V7" s="155">
        <v>0</v>
      </c>
      <c r="W7" s="155">
        <v>0.6</v>
      </c>
      <c r="X7" s="155">
        <v>0</v>
      </c>
      <c r="Y7" s="155">
        <v>0</v>
      </c>
      <c r="Z7" s="155">
        <v>0</v>
      </c>
      <c r="AA7" s="155">
        <v>-10.7</v>
      </c>
      <c r="AB7" s="155">
        <v>-10.5</v>
      </c>
      <c r="AC7" s="155">
        <v>-0.1</v>
      </c>
      <c r="AD7" s="155">
        <v>-0.1</v>
      </c>
      <c r="AE7" s="155">
        <v>0.1</v>
      </c>
      <c r="AF7" s="155">
        <v>8.3000000000000007</v>
      </c>
      <c r="AG7" s="155">
        <v>1.1000000000000001</v>
      </c>
    </row>
    <row r="8" spans="1:33" x14ac:dyDescent="0.2">
      <c r="A8" s="156">
        <v>1951</v>
      </c>
      <c r="B8" s="157">
        <v>-1.4</v>
      </c>
      <c r="C8" s="157">
        <v>12.2</v>
      </c>
      <c r="D8" s="157">
        <v>62.2</v>
      </c>
      <c r="E8" s="157">
        <v>-50.1</v>
      </c>
      <c r="F8" s="157">
        <v>-2.1</v>
      </c>
      <c r="G8" s="157">
        <v>-4.4000000000000004</v>
      </c>
      <c r="H8" s="157">
        <v>-1.5</v>
      </c>
      <c r="I8" s="157">
        <v>3.9</v>
      </c>
      <c r="J8" s="157">
        <v>-12.3</v>
      </c>
      <c r="K8" s="157">
        <v>0.7</v>
      </c>
      <c r="L8" s="157">
        <v>-13</v>
      </c>
      <c r="M8" s="157">
        <v>0.8</v>
      </c>
      <c r="N8" s="157">
        <v>0.8</v>
      </c>
      <c r="O8" s="157">
        <v>0</v>
      </c>
      <c r="P8" s="157">
        <v>-3.4</v>
      </c>
      <c r="Q8" s="157">
        <v>0</v>
      </c>
      <c r="R8" s="157">
        <v>0</v>
      </c>
      <c r="S8" s="157">
        <v>0</v>
      </c>
      <c r="T8" s="157">
        <v>-3.4</v>
      </c>
      <c r="U8" s="157">
        <v>2.5</v>
      </c>
      <c r="V8" s="157">
        <v>0</v>
      </c>
      <c r="W8" s="157">
        <v>2.5</v>
      </c>
      <c r="X8" s="157">
        <v>0</v>
      </c>
      <c r="Y8" s="157">
        <v>0</v>
      </c>
      <c r="Z8" s="157">
        <v>0</v>
      </c>
      <c r="AA8" s="157">
        <v>-5.9</v>
      </c>
      <c r="AB8" s="157">
        <v>-5.8</v>
      </c>
      <c r="AC8" s="157">
        <v>-0.2</v>
      </c>
      <c r="AD8" s="157">
        <v>0</v>
      </c>
      <c r="AE8" s="157">
        <v>0.1</v>
      </c>
      <c r="AF8" s="157">
        <v>9.1</v>
      </c>
      <c r="AG8" s="157">
        <v>-4.3</v>
      </c>
    </row>
    <row r="9" spans="1:33" x14ac:dyDescent="0.2">
      <c r="A9" s="156">
        <v>1952</v>
      </c>
      <c r="B9" s="157">
        <v>-4.3</v>
      </c>
      <c r="C9" s="157">
        <v>12.3</v>
      </c>
      <c r="D9" s="157">
        <v>72.900000000000006</v>
      </c>
      <c r="E9" s="157">
        <v>-60.6</v>
      </c>
      <c r="F9" s="157">
        <v>-4.5</v>
      </c>
      <c r="G9" s="157">
        <v>-5.6</v>
      </c>
      <c r="H9" s="157">
        <v>-2</v>
      </c>
      <c r="I9" s="157">
        <v>3.1</v>
      </c>
      <c r="J9" s="157">
        <v>-14.8</v>
      </c>
      <c r="K9" s="157">
        <v>0.5</v>
      </c>
      <c r="L9" s="157">
        <v>-15.3</v>
      </c>
      <c r="M9" s="157">
        <v>2.7</v>
      </c>
      <c r="N9" s="157">
        <v>2.7</v>
      </c>
      <c r="O9" s="157">
        <v>0</v>
      </c>
      <c r="P9" s="157">
        <v>-0.7</v>
      </c>
      <c r="Q9" s="157">
        <v>0</v>
      </c>
      <c r="R9" s="157">
        <v>0</v>
      </c>
      <c r="S9" s="157">
        <v>0</v>
      </c>
      <c r="T9" s="157">
        <v>-0.7</v>
      </c>
      <c r="U9" s="157">
        <v>1.5</v>
      </c>
      <c r="V9" s="157">
        <v>0</v>
      </c>
      <c r="W9" s="157">
        <v>1.5</v>
      </c>
      <c r="X9" s="157">
        <v>0</v>
      </c>
      <c r="Y9" s="157">
        <v>0</v>
      </c>
      <c r="Z9" s="157">
        <v>0</v>
      </c>
      <c r="AA9" s="157">
        <v>-2.2000000000000002</v>
      </c>
      <c r="AB9" s="157">
        <v>-1.8</v>
      </c>
      <c r="AC9" s="157">
        <v>-0.4</v>
      </c>
      <c r="AD9" s="157">
        <v>0</v>
      </c>
      <c r="AE9" s="157">
        <v>0</v>
      </c>
      <c r="AF9" s="157">
        <v>11.9</v>
      </c>
      <c r="AG9" s="157">
        <v>-6.8</v>
      </c>
    </row>
    <row r="10" spans="1:33" x14ac:dyDescent="0.2">
      <c r="A10" s="156">
        <v>1953</v>
      </c>
      <c r="B10" s="157">
        <v>-0.8</v>
      </c>
      <c r="C10" s="157">
        <v>14.4</v>
      </c>
      <c r="D10" s="157">
        <v>80.099999999999994</v>
      </c>
      <c r="E10" s="157">
        <v>-65.7</v>
      </c>
      <c r="F10" s="157">
        <v>-4.5999999999999996</v>
      </c>
      <c r="G10" s="157">
        <v>-6.1</v>
      </c>
      <c r="H10" s="157">
        <v>-2</v>
      </c>
      <c r="I10" s="157">
        <v>3.6</v>
      </c>
      <c r="J10" s="157">
        <v>-12.8</v>
      </c>
      <c r="K10" s="157">
        <v>0.3</v>
      </c>
      <c r="L10" s="157">
        <v>-13.1</v>
      </c>
      <c r="M10" s="157">
        <v>2.2999999999999998</v>
      </c>
      <c r="N10" s="157">
        <v>1.7</v>
      </c>
      <c r="O10" s="157">
        <v>0.5</v>
      </c>
      <c r="P10" s="157">
        <v>2.1</v>
      </c>
      <c r="Q10" s="157">
        <v>0</v>
      </c>
      <c r="R10" s="157">
        <v>0</v>
      </c>
      <c r="S10" s="157">
        <v>0</v>
      </c>
      <c r="T10" s="157">
        <v>2.1</v>
      </c>
      <c r="U10" s="157">
        <v>0.2</v>
      </c>
      <c r="V10" s="157">
        <v>0</v>
      </c>
      <c r="W10" s="157">
        <v>0.2</v>
      </c>
      <c r="X10" s="157">
        <v>-0.1</v>
      </c>
      <c r="Y10" s="157">
        <v>0</v>
      </c>
      <c r="Z10" s="157">
        <v>-0.1</v>
      </c>
      <c r="AA10" s="157">
        <v>2.1</v>
      </c>
      <c r="AB10" s="157">
        <v>2</v>
      </c>
      <c r="AC10" s="157">
        <v>-0.2</v>
      </c>
      <c r="AD10" s="157">
        <v>0.3</v>
      </c>
      <c r="AE10" s="157">
        <v>0</v>
      </c>
      <c r="AF10" s="157">
        <v>1.4</v>
      </c>
      <c r="AG10" s="157">
        <v>-2.8</v>
      </c>
    </row>
    <row r="11" spans="1:33" x14ac:dyDescent="0.2">
      <c r="A11" s="156">
        <v>1954</v>
      </c>
      <c r="B11" s="157">
        <v>0.3</v>
      </c>
      <c r="C11" s="157">
        <v>12.3</v>
      </c>
      <c r="D11" s="157">
        <v>84.5</v>
      </c>
      <c r="E11" s="157">
        <v>-72.2</v>
      </c>
      <c r="F11" s="157">
        <v>-4.0999999999999996</v>
      </c>
      <c r="G11" s="157">
        <v>-6.5</v>
      </c>
      <c r="H11" s="157">
        <v>-0.3</v>
      </c>
      <c r="I11" s="157">
        <v>2.7</v>
      </c>
      <c r="J11" s="157">
        <v>-10.1</v>
      </c>
      <c r="K11" s="157">
        <v>0.9</v>
      </c>
      <c r="L11" s="157">
        <v>-11</v>
      </c>
      <c r="M11" s="157">
        <v>2.2999999999999998</v>
      </c>
      <c r="N11" s="157">
        <v>1.9</v>
      </c>
      <c r="O11" s="157">
        <v>0.4</v>
      </c>
      <c r="P11" s="157">
        <v>-3.4</v>
      </c>
      <c r="Q11" s="157">
        <v>0</v>
      </c>
      <c r="R11" s="157">
        <v>0</v>
      </c>
      <c r="S11" s="157">
        <v>0</v>
      </c>
      <c r="T11" s="157">
        <v>-3.4</v>
      </c>
      <c r="U11" s="157">
        <v>-0.9</v>
      </c>
      <c r="V11" s="157">
        <v>0</v>
      </c>
      <c r="W11" s="157">
        <v>-0.9</v>
      </c>
      <c r="X11" s="157">
        <v>-0.9</v>
      </c>
      <c r="Y11" s="157">
        <v>-0.9</v>
      </c>
      <c r="Z11" s="157">
        <v>0</v>
      </c>
      <c r="AA11" s="157">
        <v>-1.6</v>
      </c>
      <c r="AB11" s="157">
        <v>1.8</v>
      </c>
      <c r="AC11" s="157">
        <v>-0.5</v>
      </c>
      <c r="AD11" s="157">
        <v>-1.6</v>
      </c>
      <c r="AE11" s="157">
        <v>-1.3</v>
      </c>
      <c r="AF11" s="157">
        <v>0.5</v>
      </c>
      <c r="AG11" s="157">
        <v>2.6</v>
      </c>
    </row>
    <row r="12" spans="1:33" x14ac:dyDescent="0.2">
      <c r="A12" s="156">
        <v>1955</v>
      </c>
      <c r="B12" s="157">
        <v>-6.8</v>
      </c>
      <c r="C12" s="157">
        <v>2.6</v>
      </c>
      <c r="D12" s="157">
        <v>81.2</v>
      </c>
      <c r="E12" s="157">
        <v>-78.599999999999994</v>
      </c>
      <c r="F12" s="157">
        <v>-4.5</v>
      </c>
      <c r="G12" s="157">
        <v>-7.5</v>
      </c>
      <c r="H12" s="157">
        <v>0.2</v>
      </c>
      <c r="I12" s="157">
        <v>2.8</v>
      </c>
      <c r="J12" s="157">
        <v>-7.6</v>
      </c>
      <c r="K12" s="157">
        <v>0.9</v>
      </c>
      <c r="L12" s="157">
        <v>-8.6</v>
      </c>
      <c r="M12" s="157">
        <v>2.8</v>
      </c>
      <c r="N12" s="157">
        <v>2.4</v>
      </c>
      <c r="O12" s="157">
        <v>0.4</v>
      </c>
      <c r="P12" s="157">
        <v>12.3</v>
      </c>
      <c r="Q12" s="157">
        <v>0</v>
      </c>
      <c r="R12" s="157">
        <v>0</v>
      </c>
      <c r="S12" s="157">
        <v>0</v>
      </c>
      <c r="T12" s="157">
        <v>12.3</v>
      </c>
      <c r="U12" s="157">
        <v>3</v>
      </c>
      <c r="V12" s="157">
        <v>0</v>
      </c>
      <c r="W12" s="157">
        <v>3</v>
      </c>
      <c r="X12" s="157">
        <v>2.5</v>
      </c>
      <c r="Y12" s="157">
        <v>2.8</v>
      </c>
      <c r="Z12" s="157">
        <v>-0.3</v>
      </c>
      <c r="AA12" s="157">
        <v>6.8</v>
      </c>
      <c r="AB12" s="157">
        <v>2.2000000000000002</v>
      </c>
      <c r="AC12" s="157">
        <v>-0.3</v>
      </c>
      <c r="AD12" s="157">
        <v>1.7</v>
      </c>
      <c r="AE12" s="157">
        <v>3.3</v>
      </c>
      <c r="AF12" s="157">
        <v>-1.7</v>
      </c>
      <c r="AG12" s="157">
        <v>-3.9</v>
      </c>
    </row>
    <row r="13" spans="1:33" x14ac:dyDescent="0.2">
      <c r="A13" s="156">
        <v>1956</v>
      </c>
      <c r="B13" s="157">
        <v>-17.100000000000001</v>
      </c>
      <c r="C13" s="157">
        <v>-14.2</v>
      </c>
      <c r="D13" s="157">
        <v>68.5</v>
      </c>
      <c r="E13" s="157">
        <v>-82.6</v>
      </c>
      <c r="F13" s="157">
        <v>-3.6</v>
      </c>
      <c r="G13" s="157">
        <v>-7.5</v>
      </c>
      <c r="H13" s="157">
        <v>0.6</v>
      </c>
      <c r="I13" s="157">
        <v>3.2</v>
      </c>
      <c r="J13" s="157">
        <v>-2.7</v>
      </c>
      <c r="K13" s="157">
        <v>2.1</v>
      </c>
      <c r="L13" s="157">
        <v>-4.7</v>
      </c>
      <c r="M13" s="157">
        <v>3.4</v>
      </c>
      <c r="N13" s="157">
        <v>2.5</v>
      </c>
      <c r="O13" s="157">
        <v>0.9</v>
      </c>
      <c r="P13" s="157">
        <v>4.5999999999999996</v>
      </c>
      <c r="Q13" s="157">
        <v>0</v>
      </c>
      <c r="R13" s="157">
        <v>0</v>
      </c>
      <c r="S13" s="157">
        <v>0</v>
      </c>
      <c r="T13" s="157">
        <v>4.5999999999999996</v>
      </c>
      <c r="U13" s="157">
        <v>4.8</v>
      </c>
      <c r="V13" s="157">
        <v>0</v>
      </c>
      <c r="W13" s="157">
        <v>4.8</v>
      </c>
      <c r="X13" s="157">
        <v>0</v>
      </c>
      <c r="Y13" s="157">
        <v>0</v>
      </c>
      <c r="Z13" s="157">
        <v>0</v>
      </c>
      <c r="AA13" s="157">
        <v>-0.2</v>
      </c>
      <c r="AB13" s="157">
        <v>0.6</v>
      </c>
      <c r="AC13" s="157">
        <v>1.6</v>
      </c>
      <c r="AD13" s="157">
        <v>-3.3</v>
      </c>
      <c r="AE13" s="157">
        <v>1</v>
      </c>
      <c r="AF13" s="157">
        <v>4.7</v>
      </c>
      <c r="AG13" s="157">
        <v>7.8</v>
      </c>
    </row>
    <row r="14" spans="1:33" x14ac:dyDescent="0.2">
      <c r="A14" s="156">
        <v>1957</v>
      </c>
      <c r="B14" s="157">
        <v>-14</v>
      </c>
      <c r="C14" s="157">
        <v>-8</v>
      </c>
      <c r="D14" s="157">
        <v>84.9</v>
      </c>
      <c r="E14" s="157">
        <v>-92.8</v>
      </c>
      <c r="F14" s="157">
        <v>-6</v>
      </c>
      <c r="G14" s="157">
        <v>-9.1</v>
      </c>
      <c r="H14" s="157">
        <v>0.9</v>
      </c>
      <c r="I14" s="157">
        <v>2.2000000000000002</v>
      </c>
      <c r="J14" s="157">
        <v>-7.4</v>
      </c>
      <c r="K14" s="157">
        <v>2.1</v>
      </c>
      <c r="L14" s="157">
        <v>-9.5</v>
      </c>
      <c r="M14" s="157">
        <v>7.4</v>
      </c>
      <c r="N14" s="157">
        <v>6.5</v>
      </c>
      <c r="O14" s="157">
        <v>0.9</v>
      </c>
      <c r="P14" s="157">
        <v>4.7</v>
      </c>
      <c r="Q14" s="157">
        <v>0</v>
      </c>
      <c r="R14" s="157">
        <v>0</v>
      </c>
      <c r="S14" s="157">
        <v>0</v>
      </c>
      <c r="T14" s="157">
        <v>4.7</v>
      </c>
      <c r="U14" s="157">
        <v>0.5</v>
      </c>
      <c r="V14" s="157">
        <v>0</v>
      </c>
      <c r="W14" s="157">
        <v>0.5</v>
      </c>
      <c r="X14" s="157">
        <v>0</v>
      </c>
      <c r="Y14" s="157">
        <v>0</v>
      </c>
      <c r="Z14" s="157">
        <v>0</v>
      </c>
      <c r="AA14" s="157">
        <v>4.2</v>
      </c>
      <c r="AB14" s="157">
        <v>2.1</v>
      </c>
      <c r="AC14" s="157">
        <v>4.0999999999999996</v>
      </c>
      <c r="AD14" s="157">
        <v>-2.2000000000000002</v>
      </c>
      <c r="AE14" s="157">
        <v>0.1</v>
      </c>
      <c r="AF14" s="157">
        <v>9.3000000000000007</v>
      </c>
      <c r="AG14" s="157">
        <v>0.1</v>
      </c>
    </row>
    <row r="15" spans="1:33" x14ac:dyDescent="0.2">
      <c r="A15" s="156">
        <v>1958</v>
      </c>
      <c r="B15" s="157">
        <v>-1</v>
      </c>
      <c r="C15" s="157">
        <v>2.8</v>
      </c>
      <c r="D15" s="157">
        <v>92.9</v>
      </c>
      <c r="E15" s="157">
        <v>-90.1</v>
      </c>
      <c r="F15" s="157">
        <v>-6.3</v>
      </c>
      <c r="G15" s="157">
        <v>-8.9</v>
      </c>
      <c r="H15" s="157">
        <v>1.4</v>
      </c>
      <c r="I15" s="157">
        <v>1.1000000000000001</v>
      </c>
      <c r="J15" s="157">
        <v>-7.2</v>
      </c>
      <c r="K15" s="157">
        <v>1.9</v>
      </c>
      <c r="L15" s="157">
        <v>-9.1</v>
      </c>
      <c r="M15" s="157">
        <v>9.6999999999999993</v>
      </c>
      <c r="N15" s="157">
        <v>8.5</v>
      </c>
      <c r="O15" s="157">
        <v>1.2</v>
      </c>
      <c r="P15" s="157">
        <v>1.5</v>
      </c>
      <c r="Q15" s="157">
        <v>0</v>
      </c>
      <c r="R15" s="157">
        <v>0</v>
      </c>
      <c r="S15" s="157">
        <v>0</v>
      </c>
      <c r="T15" s="157">
        <v>1.5</v>
      </c>
      <c r="U15" s="157">
        <v>1.3</v>
      </c>
      <c r="V15" s="157">
        <v>0</v>
      </c>
      <c r="W15" s="157">
        <v>1.3</v>
      </c>
      <c r="X15" s="157">
        <v>0</v>
      </c>
      <c r="Y15" s="157">
        <v>0</v>
      </c>
      <c r="Z15" s="157">
        <v>0</v>
      </c>
      <c r="AA15" s="157">
        <v>0.2</v>
      </c>
      <c r="AB15" s="157">
        <v>-0.1</v>
      </c>
      <c r="AC15" s="157">
        <v>2.1</v>
      </c>
      <c r="AD15" s="157">
        <v>-1.7</v>
      </c>
      <c r="AE15" s="157">
        <v>0</v>
      </c>
      <c r="AF15" s="157">
        <v>7.2</v>
      </c>
      <c r="AG15" s="157">
        <v>-7.8</v>
      </c>
    </row>
    <row r="16" spans="1:33" x14ac:dyDescent="0.2">
      <c r="A16" s="156">
        <v>1959</v>
      </c>
      <c r="B16" s="157">
        <v>-18.8</v>
      </c>
      <c r="C16" s="157">
        <v>-15.4</v>
      </c>
      <c r="D16" s="157">
        <v>77.400000000000006</v>
      </c>
      <c r="E16" s="157">
        <v>-92.8</v>
      </c>
      <c r="F16" s="157">
        <v>-6.6</v>
      </c>
      <c r="G16" s="157">
        <v>-9.1</v>
      </c>
      <c r="H16" s="157">
        <v>1</v>
      </c>
      <c r="I16" s="157">
        <v>1.5</v>
      </c>
      <c r="J16" s="157">
        <v>-3.7</v>
      </c>
      <c r="K16" s="157">
        <v>1.8</v>
      </c>
      <c r="L16" s="157">
        <v>-5.5</v>
      </c>
      <c r="M16" s="157">
        <v>6.8</v>
      </c>
      <c r="N16" s="157">
        <v>5.9</v>
      </c>
      <c r="O16" s="157">
        <v>0.9</v>
      </c>
      <c r="P16" s="157">
        <v>10.7</v>
      </c>
      <c r="Q16" s="157">
        <v>0</v>
      </c>
      <c r="R16" s="157">
        <v>0</v>
      </c>
      <c r="S16" s="157">
        <v>0</v>
      </c>
      <c r="T16" s="157">
        <v>10.7</v>
      </c>
      <c r="U16" s="157">
        <v>8.4</v>
      </c>
      <c r="V16" s="157">
        <v>0</v>
      </c>
      <c r="W16" s="157">
        <v>8.4</v>
      </c>
      <c r="X16" s="157">
        <v>-0.5</v>
      </c>
      <c r="Y16" s="157">
        <v>0</v>
      </c>
      <c r="Z16" s="157">
        <v>-0.5</v>
      </c>
      <c r="AA16" s="157">
        <v>2.9</v>
      </c>
      <c r="AB16" s="157">
        <v>-0.9</v>
      </c>
      <c r="AC16" s="157">
        <v>4.9000000000000004</v>
      </c>
      <c r="AD16" s="157">
        <v>-0.9</v>
      </c>
      <c r="AE16" s="157">
        <v>-0.2</v>
      </c>
      <c r="AF16" s="157">
        <v>1.9</v>
      </c>
      <c r="AG16" s="157">
        <v>6.2</v>
      </c>
    </row>
    <row r="17" spans="1:33" x14ac:dyDescent="0.2">
      <c r="A17" s="156">
        <v>1960</v>
      </c>
      <c r="B17" s="157">
        <v>-18.899999999999999</v>
      </c>
      <c r="C17" s="157">
        <v>-14.5</v>
      </c>
      <c r="D17" s="157">
        <v>85.3</v>
      </c>
      <c r="E17" s="157">
        <v>-99.7</v>
      </c>
      <c r="F17" s="157">
        <v>-6.3</v>
      </c>
      <c r="G17" s="157">
        <v>-9.6</v>
      </c>
      <c r="H17" s="157">
        <v>1.8</v>
      </c>
      <c r="I17" s="157">
        <v>1.5</v>
      </c>
      <c r="J17" s="157">
        <v>-2.5</v>
      </c>
      <c r="K17" s="157">
        <v>1.4</v>
      </c>
      <c r="L17" s="157">
        <v>-3.9</v>
      </c>
      <c r="M17" s="157">
        <v>4.4000000000000004</v>
      </c>
      <c r="N17" s="157">
        <v>3.5</v>
      </c>
      <c r="O17" s="157">
        <v>0.9</v>
      </c>
      <c r="P17" s="157">
        <v>19.7</v>
      </c>
      <c r="Q17" s="157">
        <v>0</v>
      </c>
      <c r="R17" s="157">
        <v>0</v>
      </c>
      <c r="S17" s="157">
        <v>0</v>
      </c>
      <c r="T17" s="157">
        <v>19.7</v>
      </c>
      <c r="U17" s="157">
        <v>5</v>
      </c>
      <c r="V17" s="157">
        <v>0</v>
      </c>
      <c r="W17" s="157">
        <v>5</v>
      </c>
      <c r="X17" s="157">
        <v>-0.4</v>
      </c>
      <c r="Y17" s="157">
        <v>0</v>
      </c>
      <c r="Z17" s="157">
        <v>-0.4</v>
      </c>
      <c r="AA17" s="157">
        <v>15</v>
      </c>
      <c r="AB17" s="157">
        <v>5.5</v>
      </c>
      <c r="AC17" s="157">
        <v>12.2</v>
      </c>
      <c r="AD17" s="157">
        <v>-3</v>
      </c>
      <c r="AE17" s="157">
        <v>0.4</v>
      </c>
      <c r="AF17" s="157">
        <v>-2.1</v>
      </c>
      <c r="AG17" s="157">
        <v>1.3</v>
      </c>
    </row>
    <row r="18" spans="1:33" x14ac:dyDescent="0.2">
      <c r="A18" s="156">
        <v>1961</v>
      </c>
      <c r="B18" s="157">
        <v>-13.8</v>
      </c>
      <c r="C18" s="157">
        <v>-12.2</v>
      </c>
      <c r="D18" s="157">
        <v>85.2</v>
      </c>
      <c r="E18" s="157">
        <v>-97.4</v>
      </c>
      <c r="F18" s="157">
        <v>-6.1</v>
      </c>
      <c r="G18" s="157">
        <v>-8.5</v>
      </c>
      <c r="H18" s="157">
        <v>1.9</v>
      </c>
      <c r="I18" s="157">
        <v>0.5</v>
      </c>
      <c r="J18" s="157">
        <v>-3.2</v>
      </c>
      <c r="K18" s="157">
        <v>1.3</v>
      </c>
      <c r="L18" s="157">
        <v>-4.5</v>
      </c>
      <c r="M18" s="157">
        <v>7.7</v>
      </c>
      <c r="N18" s="157">
        <v>5.8</v>
      </c>
      <c r="O18" s="157">
        <v>1.9</v>
      </c>
      <c r="P18" s="157">
        <v>8.6999999999999993</v>
      </c>
      <c r="Q18" s="157">
        <v>0</v>
      </c>
      <c r="R18" s="157">
        <v>0</v>
      </c>
      <c r="S18" s="157">
        <v>0</v>
      </c>
      <c r="T18" s="157">
        <v>8.6999999999999993</v>
      </c>
      <c r="U18" s="157">
        <v>7.7</v>
      </c>
      <c r="V18" s="157">
        <v>0</v>
      </c>
      <c r="W18" s="157">
        <v>7.7</v>
      </c>
      <c r="X18" s="157">
        <v>-0.6</v>
      </c>
      <c r="Y18" s="157">
        <v>0</v>
      </c>
      <c r="Z18" s="157">
        <v>-0.6</v>
      </c>
      <c r="AA18" s="157">
        <v>1.6</v>
      </c>
      <c r="AB18" s="157">
        <v>-3.9</v>
      </c>
      <c r="AC18" s="157">
        <v>1.4</v>
      </c>
      <c r="AD18" s="157">
        <v>-0.4</v>
      </c>
      <c r="AE18" s="157">
        <v>4.5</v>
      </c>
      <c r="AF18" s="157">
        <v>-0.7</v>
      </c>
      <c r="AG18" s="157">
        <v>5.8</v>
      </c>
    </row>
    <row r="19" spans="1:33" x14ac:dyDescent="0.2">
      <c r="A19" s="156">
        <v>1962</v>
      </c>
      <c r="B19" s="157">
        <v>-17.7</v>
      </c>
      <c r="C19" s="157">
        <v>-9.5</v>
      </c>
      <c r="D19" s="157">
        <v>93.8</v>
      </c>
      <c r="E19" s="157">
        <v>-103.2</v>
      </c>
      <c r="F19" s="157">
        <v>-5.0999999999999996</v>
      </c>
      <c r="G19" s="157">
        <v>-8.1999999999999993</v>
      </c>
      <c r="H19" s="157">
        <v>1.1000000000000001</v>
      </c>
      <c r="I19" s="157">
        <v>2</v>
      </c>
      <c r="J19" s="157">
        <v>-7.8</v>
      </c>
      <c r="K19" s="157">
        <v>1.2</v>
      </c>
      <c r="L19" s="157">
        <v>-9</v>
      </c>
      <c r="M19" s="157">
        <v>4.7</v>
      </c>
      <c r="N19" s="157">
        <v>2.6</v>
      </c>
      <c r="O19" s="157">
        <v>2</v>
      </c>
      <c r="P19" s="157">
        <v>30.3</v>
      </c>
      <c r="Q19" s="157">
        <v>0</v>
      </c>
      <c r="R19" s="157">
        <v>0</v>
      </c>
      <c r="S19" s="157">
        <v>0</v>
      </c>
      <c r="T19" s="157">
        <v>30.3</v>
      </c>
      <c r="U19" s="157">
        <v>12.1</v>
      </c>
      <c r="V19" s="157">
        <v>0.1</v>
      </c>
      <c r="W19" s="157">
        <v>12</v>
      </c>
      <c r="X19" s="157">
        <v>-0.3</v>
      </c>
      <c r="Y19" s="157">
        <v>0.3</v>
      </c>
      <c r="Z19" s="157">
        <v>-0.6</v>
      </c>
      <c r="AA19" s="157">
        <v>18.399999999999999</v>
      </c>
      <c r="AB19" s="157">
        <v>3.6</v>
      </c>
      <c r="AC19" s="157">
        <v>11.8</v>
      </c>
      <c r="AD19" s="157">
        <v>0.6</v>
      </c>
      <c r="AE19" s="157">
        <v>2.4</v>
      </c>
      <c r="AF19" s="157">
        <v>-6.6</v>
      </c>
      <c r="AG19" s="157">
        <v>-5.9</v>
      </c>
    </row>
    <row r="20" spans="1:33" x14ac:dyDescent="0.2">
      <c r="A20" s="156">
        <v>1963</v>
      </c>
      <c r="B20" s="157">
        <v>-25.3</v>
      </c>
      <c r="C20" s="157">
        <v>-17.8</v>
      </c>
      <c r="D20" s="157">
        <v>94.9</v>
      </c>
      <c r="E20" s="157">
        <v>-112.7</v>
      </c>
      <c r="F20" s="157">
        <v>-6.8</v>
      </c>
      <c r="G20" s="157">
        <v>-10.1</v>
      </c>
      <c r="H20" s="157">
        <v>2</v>
      </c>
      <c r="I20" s="157">
        <v>1.3</v>
      </c>
      <c r="J20" s="157">
        <v>-7.1</v>
      </c>
      <c r="K20" s="157">
        <v>1.1000000000000001</v>
      </c>
      <c r="L20" s="157">
        <v>-8.1999999999999993</v>
      </c>
      <c r="M20" s="157">
        <v>6.4</v>
      </c>
      <c r="N20" s="157">
        <v>3.6</v>
      </c>
      <c r="O20" s="157">
        <v>2.9</v>
      </c>
      <c r="P20" s="157">
        <v>37.799999999999997</v>
      </c>
      <c r="Q20" s="157">
        <v>0</v>
      </c>
      <c r="R20" s="157">
        <v>0</v>
      </c>
      <c r="S20" s="157">
        <v>0</v>
      </c>
      <c r="T20" s="157">
        <v>37.799999999999997</v>
      </c>
      <c r="U20" s="157">
        <v>14.2</v>
      </c>
      <c r="V20" s="157">
        <v>0.2</v>
      </c>
      <c r="W20" s="157">
        <v>14</v>
      </c>
      <c r="X20" s="157">
        <v>-0.3</v>
      </c>
      <c r="Y20" s="157">
        <v>0.4</v>
      </c>
      <c r="Z20" s="157">
        <v>-0.6</v>
      </c>
      <c r="AA20" s="157">
        <v>23.9</v>
      </c>
      <c r="AB20" s="157">
        <v>4.5</v>
      </c>
      <c r="AC20" s="157">
        <v>14.5</v>
      </c>
      <c r="AD20" s="157">
        <v>-3.6</v>
      </c>
      <c r="AE20" s="157">
        <v>8.4</v>
      </c>
      <c r="AF20" s="157">
        <v>-9.1</v>
      </c>
      <c r="AG20" s="157">
        <v>-3.4</v>
      </c>
    </row>
    <row r="21" spans="1:33" x14ac:dyDescent="0.2">
      <c r="A21" s="156">
        <v>1964</v>
      </c>
      <c r="B21" s="157">
        <v>-22.8</v>
      </c>
      <c r="C21" s="157">
        <v>-11.4</v>
      </c>
      <c r="D21" s="157">
        <v>114.4</v>
      </c>
      <c r="E21" s="157">
        <v>-125.8</v>
      </c>
      <c r="F21" s="157">
        <v>-8.4</v>
      </c>
      <c r="G21" s="157">
        <v>-11.6</v>
      </c>
      <c r="H21" s="157">
        <v>1.7</v>
      </c>
      <c r="I21" s="157">
        <v>1.5</v>
      </c>
      <c r="J21" s="157">
        <v>-10.1</v>
      </c>
      <c r="K21" s="157">
        <v>0.7</v>
      </c>
      <c r="L21" s="157">
        <v>-10.8</v>
      </c>
      <c r="M21" s="157">
        <v>7.1</v>
      </c>
      <c r="N21" s="157">
        <v>5.6</v>
      </c>
      <c r="O21" s="157">
        <v>1.5</v>
      </c>
      <c r="P21" s="157">
        <v>30.6</v>
      </c>
      <c r="Q21" s="157">
        <v>0</v>
      </c>
      <c r="R21" s="157">
        <v>0</v>
      </c>
      <c r="S21" s="157">
        <v>0</v>
      </c>
      <c r="T21" s="157">
        <v>30.6</v>
      </c>
      <c r="U21" s="157">
        <v>12.6</v>
      </c>
      <c r="V21" s="157">
        <v>0</v>
      </c>
      <c r="W21" s="157">
        <v>12.6</v>
      </c>
      <c r="X21" s="157">
        <v>-0.8</v>
      </c>
      <c r="Y21" s="157">
        <v>0</v>
      </c>
      <c r="Z21" s="157">
        <v>-0.8</v>
      </c>
      <c r="AA21" s="157">
        <v>18.899999999999999</v>
      </c>
      <c r="AB21" s="157">
        <v>-4.7</v>
      </c>
      <c r="AC21" s="157">
        <v>24.7</v>
      </c>
      <c r="AD21" s="157">
        <v>-1.6</v>
      </c>
      <c r="AE21" s="157">
        <v>0.5</v>
      </c>
      <c r="AF21" s="157">
        <v>-4.8</v>
      </c>
      <c r="AG21" s="157">
        <v>-3</v>
      </c>
    </row>
    <row r="22" spans="1:33" x14ac:dyDescent="0.2">
      <c r="A22" s="156">
        <v>1965</v>
      </c>
      <c r="B22" s="157">
        <v>-67.2</v>
      </c>
      <c r="C22" s="157">
        <v>-49.2</v>
      </c>
      <c r="D22" s="157">
        <v>111.7</v>
      </c>
      <c r="E22" s="157">
        <v>-160.9</v>
      </c>
      <c r="F22" s="157">
        <v>-11.2</v>
      </c>
      <c r="G22" s="157">
        <v>-13.9</v>
      </c>
      <c r="H22" s="157">
        <v>0.3</v>
      </c>
      <c r="I22" s="157">
        <v>2.2999999999999998</v>
      </c>
      <c r="J22" s="157">
        <v>-12.6</v>
      </c>
      <c r="K22" s="157">
        <v>0.8</v>
      </c>
      <c r="L22" s="157">
        <v>-13.4</v>
      </c>
      <c r="M22" s="157">
        <v>5.9</v>
      </c>
      <c r="N22" s="157">
        <v>4.3</v>
      </c>
      <c r="O22" s="157">
        <v>1.6</v>
      </c>
      <c r="P22" s="157">
        <v>54</v>
      </c>
      <c r="Q22" s="157">
        <v>0</v>
      </c>
      <c r="R22" s="157">
        <v>0</v>
      </c>
      <c r="S22" s="157">
        <v>0</v>
      </c>
      <c r="T22" s="157">
        <v>54</v>
      </c>
      <c r="U22" s="157">
        <v>0.1</v>
      </c>
      <c r="V22" s="157">
        <v>0</v>
      </c>
      <c r="W22" s="157">
        <v>0.1</v>
      </c>
      <c r="X22" s="157">
        <v>0.5</v>
      </c>
      <c r="Y22" s="157">
        <v>0.9</v>
      </c>
      <c r="Z22" s="157">
        <v>-0.3</v>
      </c>
      <c r="AA22" s="157">
        <v>53.3</v>
      </c>
      <c r="AB22" s="157">
        <v>12</v>
      </c>
      <c r="AC22" s="157">
        <v>37.4</v>
      </c>
      <c r="AD22" s="157">
        <v>-3.1</v>
      </c>
      <c r="AE22" s="157">
        <v>7</v>
      </c>
      <c r="AF22" s="157">
        <v>14.5</v>
      </c>
      <c r="AG22" s="157">
        <v>-1.2</v>
      </c>
    </row>
    <row r="23" spans="1:33" x14ac:dyDescent="0.2">
      <c r="A23" s="156">
        <v>1966</v>
      </c>
      <c r="B23" s="157">
        <v>-44.3</v>
      </c>
      <c r="C23" s="157">
        <v>-26.4</v>
      </c>
      <c r="D23" s="157">
        <v>135.69999999999999</v>
      </c>
      <c r="E23" s="157">
        <v>-162.1</v>
      </c>
      <c r="F23" s="157">
        <v>-11.5</v>
      </c>
      <c r="G23" s="157">
        <v>-14.5</v>
      </c>
      <c r="H23" s="157">
        <v>2.2000000000000002</v>
      </c>
      <c r="I23" s="157">
        <v>0.7</v>
      </c>
      <c r="J23" s="157">
        <v>-14.1</v>
      </c>
      <c r="K23" s="157">
        <v>0.9</v>
      </c>
      <c r="L23" s="157">
        <v>-15</v>
      </c>
      <c r="M23" s="157">
        <v>7.8</v>
      </c>
      <c r="N23" s="157">
        <v>3.5</v>
      </c>
      <c r="O23" s="157">
        <v>4.2</v>
      </c>
      <c r="P23" s="157">
        <v>43.6</v>
      </c>
      <c r="Q23" s="157">
        <v>0</v>
      </c>
      <c r="R23" s="157">
        <v>0</v>
      </c>
      <c r="S23" s="157">
        <v>0</v>
      </c>
      <c r="T23" s="157">
        <v>43.6</v>
      </c>
      <c r="U23" s="157">
        <v>14.6</v>
      </c>
      <c r="V23" s="157">
        <v>0</v>
      </c>
      <c r="W23" s="157">
        <v>14.6</v>
      </c>
      <c r="X23" s="157">
        <v>-3.2</v>
      </c>
      <c r="Y23" s="157">
        <v>0</v>
      </c>
      <c r="Z23" s="157">
        <v>-3.2</v>
      </c>
      <c r="AA23" s="157">
        <v>32.200000000000003</v>
      </c>
      <c r="AB23" s="157">
        <v>5.2</v>
      </c>
      <c r="AC23" s="157">
        <v>25.9</v>
      </c>
      <c r="AD23" s="157">
        <v>-5.8</v>
      </c>
      <c r="AE23" s="157">
        <v>6.8</v>
      </c>
      <c r="AF23" s="157">
        <v>-2</v>
      </c>
      <c r="AG23" s="157">
        <v>2.7</v>
      </c>
    </row>
    <row r="24" spans="1:33" x14ac:dyDescent="0.2">
      <c r="A24" s="156">
        <v>1967</v>
      </c>
      <c r="B24" s="157">
        <v>-50.2</v>
      </c>
      <c r="C24" s="157">
        <v>-30.4</v>
      </c>
      <c r="D24" s="157">
        <v>143.30000000000001</v>
      </c>
      <c r="E24" s="157">
        <v>-173.7</v>
      </c>
      <c r="F24" s="157">
        <v>-12.6</v>
      </c>
      <c r="G24" s="157">
        <v>-15</v>
      </c>
      <c r="H24" s="157">
        <v>1.8</v>
      </c>
      <c r="I24" s="157">
        <v>0.5</v>
      </c>
      <c r="J24" s="157">
        <v>-16.100000000000001</v>
      </c>
      <c r="K24" s="157">
        <v>1</v>
      </c>
      <c r="L24" s="157">
        <v>-17</v>
      </c>
      <c r="M24" s="157">
        <v>8.8000000000000007</v>
      </c>
      <c r="N24" s="157">
        <v>4.4000000000000004</v>
      </c>
      <c r="O24" s="157">
        <v>4.5</v>
      </c>
      <c r="P24" s="157">
        <v>37.1</v>
      </c>
      <c r="Q24" s="157">
        <v>0</v>
      </c>
      <c r="R24" s="157">
        <v>0</v>
      </c>
      <c r="S24" s="157">
        <v>0</v>
      </c>
      <c r="T24" s="157">
        <v>37.1</v>
      </c>
      <c r="U24" s="157">
        <v>16.2</v>
      </c>
      <c r="V24" s="157">
        <v>0</v>
      </c>
      <c r="W24" s="157">
        <v>16.2</v>
      </c>
      <c r="X24" s="157">
        <v>-1</v>
      </c>
      <c r="Y24" s="157">
        <v>0</v>
      </c>
      <c r="Z24" s="157">
        <v>-1</v>
      </c>
      <c r="AA24" s="157">
        <v>21.9</v>
      </c>
      <c r="AB24" s="157">
        <v>31.3</v>
      </c>
      <c r="AC24" s="157">
        <v>-4.2</v>
      </c>
      <c r="AD24" s="157">
        <v>-8.6</v>
      </c>
      <c r="AE24" s="157">
        <v>3.3</v>
      </c>
      <c r="AF24" s="157">
        <v>14.4</v>
      </c>
      <c r="AG24" s="157">
        <v>-1.3</v>
      </c>
    </row>
    <row r="25" spans="1:33" x14ac:dyDescent="0.2">
      <c r="A25" s="156">
        <v>1968</v>
      </c>
      <c r="B25" s="157">
        <v>-42.9</v>
      </c>
      <c r="C25" s="157">
        <v>-23.6</v>
      </c>
      <c r="D25" s="157">
        <v>170</v>
      </c>
      <c r="E25" s="157">
        <v>-193.7</v>
      </c>
      <c r="F25" s="157">
        <v>-10.199999999999999</v>
      </c>
      <c r="G25" s="157">
        <v>-13.1</v>
      </c>
      <c r="H25" s="157">
        <v>3.4</v>
      </c>
      <c r="I25" s="157">
        <v>-0.5</v>
      </c>
      <c r="J25" s="157">
        <v>-17.8</v>
      </c>
      <c r="K25" s="157">
        <v>0.8</v>
      </c>
      <c r="L25" s="157">
        <v>-18.600000000000001</v>
      </c>
      <c r="M25" s="157">
        <v>8.6</v>
      </c>
      <c r="N25" s="157">
        <v>4.8</v>
      </c>
      <c r="O25" s="157">
        <v>3.8</v>
      </c>
      <c r="P25" s="157">
        <v>32.1</v>
      </c>
      <c r="Q25" s="157">
        <v>0</v>
      </c>
      <c r="R25" s="157">
        <v>0</v>
      </c>
      <c r="S25" s="157">
        <v>0</v>
      </c>
      <c r="T25" s="157">
        <v>32.1</v>
      </c>
      <c r="U25" s="157">
        <v>15</v>
      </c>
      <c r="V25" s="157">
        <v>0</v>
      </c>
      <c r="W25" s="157">
        <v>15</v>
      </c>
      <c r="X25" s="157">
        <v>-14.1</v>
      </c>
      <c r="Y25" s="157">
        <v>-10.5</v>
      </c>
      <c r="Z25" s="157">
        <v>-3.6</v>
      </c>
      <c r="AA25" s="157">
        <v>31.2</v>
      </c>
      <c r="AB25" s="157">
        <v>15.6</v>
      </c>
      <c r="AC25" s="157">
        <v>24.1</v>
      </c>
      <c r="AD25" s="157">
        <v>-8.8000000000000007</v>
      </c>
      <c r="AE25" s="157">
        <v>0.2</v>
      </c>
      <c r="AF25" s="157">
        <v>18.100000000000001</v>
      </c>
      <c r="AG25" s="157">
        <v>-7.3</v>
      </c>
    </row>
    <row r="26" spans="1:33" x14ac:dyDescent="0.2">
      <c r="A26" s="156">
        <v>1969</v>
      </c>
      <c r="B26" s="157">
        <v>-51.6</v>
      </c>
      <c r="C26" s="157">
        <v>-31.9</v>
      </c>
      <c r="D26" s="157">
        <v>189.6</v>
      </c>
      <c r="E26" s="157">
        <v>-221.5</v>
      </c>
      <c r="F26" s="157">
        <v>-12.7</v>
      </c>
      <c r="G26" s="157">
        <v>-15.9</v>
      </c>
      <c r="H26" s="157">
        <v>5.5</v>
      </c>
      <c r="I26" s="157">
        <v>-2.2000000000000002</v>
      </c>
      <c r="J26" s="157">
        <v>-15.5</v>
      </c>
      <c r="K26" s="157">
        <v>0.9</v>
      </c>
      <c r="L26" s="157">
        <v>-16.399999999999999</v>
      </c>
      <c r="M26" s="157">
        <v>8.4</v>
      </c>
      <c r="N26" s="157">
        <v>4.5999999999999996</v>
      </c>
      <c r="O26" s="157">
        <v>3.8</v>
      </c>
      <c r="P26" s="157">
        <v>57.4</v>
      </c>
      <c r="Q26" s="157">
        <v>0</v>
      </c>
      <c r="R26" s="157">
        <v>0</v>
      </c>
      <c r="S26" s="157">
        <v>0</v>
      </c>
      <c r="T26" s="157">
        <v>57.4</v>
      </c>
      <c r="U26" s="157">
        <v>24.1</v>
      </c>
      <c r="V26" s="157">
        <v>0</v>
      </c>
      <c r="W26" s="157">
        <v>24.1</v>
      </c>
      <c r="X26" s="157">
        <v>-4</v>
      </c>
      <c r="Y26" s="157">
        <v>0</v>
      </c>
      <c r="Z26" s="157">
        <v>-4</v>
      </c>
      <c r="AA26" s="157">
        <v>37.299999999999997</v>
      </c>
      <c r="AB26" s="157">
        <v>16.8</v>
      </c>
      <c r="AC26" s="157">
        <v>16.399999999999999</v>
      </c>
      <c r="AD26" s="157">
        <v>3.4</v>
      </c>
      <c r="AE26" s="157">
        <v>0.7</v>
      </c>
      <c r="AF26" s="157">
        <v>12.7</v>
      </c>
      <c r="AG26" s="157">
        <v>-18.399999999999999</v>
      </c>
    </row>
    <row r="27" spans="1:33" x14ac:dyDescent="0.2">
      <c r="A27" s="156">
        <v>1970</v>
      </c>
      <c r="B27" s="157">
        <v>-74</v>
      </c>
      <c r="C27" s="157">
        <v>-55.8</v>
      </c>
      <c r="D27" s="157">
        <v>231</v>
      </c>
      <c r="E27" s="157">
        <v>-286.8</v>
      </c>
      <c r="F27" s="157">
        <v>-11.6</v>
      </c>
      <c r="G27" s="157">
        <v>-19.3</v>
      </c>
      <c r="H27" s="157">
        <v>9.4</v>
      </c>
      <c r="I27" s="157">
        <v>-1.7</v>
      </c>
      <c r="J27" s="157">
        <v>-12.6</v>
      </c>
      <c r="K27" s="157">
        <v>1.1000000000000001</v>
      </c>
      <c r="L27" s="157">
        <v>-13.6</v>
      </c>
      <c r="M27" s="157">
        <v>6</v>
      </c>
      <c r="N27" s="157">
        <v>2.5</v>
      </c>
      <c r="O27" s="157">
        <v>3.5</v>
      </c>
      <c r="P27" s="157">
        <v>70.8</v>
      </c>
      <c r="Q27" s="157">
        <v>0</v>
      </c>
      <c r="R27" s="157">
        <v>0</v>
      </c>
      <c r="S27" s="157">
        <v>0</v>
      </c>
      <c r="T27" s="157">
        <v>70.8</v>
      </c>
      <c r="U27" s="157">
        <v>26.3</v>
      </c>
      <c r="V27" s="157">
        <v>0</v>
      </c>
      <c r="W27" s="157">
        <v>26.3</v>
      </c>
      <c r="X27" s="157">
        <v>-0.4</v>
      </c>
      <c r="Y27" s="157">
        <v>0</v>
      </c>
      <c r="Z27" s="157">
        <v>-0.4</v>
      </c>
      <c r="AA27" s="157">
        <v>44.8</v>
      </c>
      <c r="AB27" s="157">
        <v>25.4</v>
      </c>
      <c r="AC27" s="157">
        <v>19.7</v>
      </c>
      <c r="AD27" s="157">
        <v>-3.8</v>
      </c>
      <c r="AE27" s="157">
        <v>3.5</v>
      </c>
      <c r="AF27" s="157">
        <v>-9.6</v>
      </c>
      <c r="AG27" s="157">
        <v>12.7</v>
      </c>
    </row>
    <row r="28" spans="1:33" x14ac:dyDescent="0.2">
      <c r="A28" s="156">
        <v>1971</v>
      </c>
      <c r="B28" s="157">
        <v>-114</v>
      </c>
      <c r="C28" s="157">
        <v>-91.7</v>
      </c>
      <c r="D28" s="157">
        <v>224.6</v>
      </c>
      <c r="E28" s="157">
        <v>-316.3</v>
      </c>
      <c r="F28" s="157">
        <v>-16.3</v>
      </c>
      <c r="G28" s="157">
        <v>-21.5</v>
      </c>
      <c r="H28" s="157">
        <v>7.2</v>
      </c>
      <c r="I28" s="157">
        <v>-2</v>
      </c>
      <c r="J28" s="157">
        <v>-13.5</v>
      </c>
      <c r="K28" s="157">
        <v>1.2</v>
      </c>
      <c r="L28" s="157">
        <v>-14.6</v>
      </c>
      <c r="M28" s="157">
        <v>7.5</v>
      </c>
      <c r="N28" s="157">
        <v>3.9</v>
      </c>
      <c r="O28" s="157">
        <v>3.6</v>
      </c>
      <c r="P28" s="157">
        <v>66.400000000000006</v>
      </c>
      <c r="Q28" s="157">
        <v>0</v>
      </c>
      <c r="R28" s="157">
        <v>0</v>
      </c>
      <c r="S28" s="157">
        <v>0</v>
      </c>
      <c r="T28" s="157">
        <v>66.400000000000006</v>
      </c>
      <c r="U28" s="157">
        <v>22</v>
      </c>
      <c r="V28" s="157">
        <v>0</v>
      </c>
      <c r="W28" s="157">
        <v>22</v>
      </c>
      <c r="X28" s="157">
        <v>-0.3</v>
      </c>
      <c r="Y28" s="157">
        <v>0</v>
      </c>
      <c r="Z28" s="157">
        <v>-0.3</v>
      </c>
      <c r="AA28" s="157">
        <v>44.7</v>
      </c>
      <c r="AB28" s="157">
        <v>57.6</v>
      </c>
      <c r="AC28" s="157">
        <v>-0.1</v>
      </c>
      <c r="AD28" s="157">
        <v>-10.4</v>
      </c>
      <c r="AE28" s="157">
        <v>-2.4</v>
      </c>
      <c r="AF28" s="157">
        <v>59.5</v>
      </c>
      <c r="AG28" s="157">
        <v>-11.9</v>
      </c>
    </row>
    <row r="29" spans="1:33" x14ac:dyDescent="0.2">
      <c r="A29" s="156">
        <v>1972</v>
      </c>
      <c r="B29" s="157">
        <v>-100</v>
      </c>
      <c r="C29" s="157">
        <v>-58.2</v>
      </c>
      <c r="D29" s="157">
        <v>278.89999999999998</v>
      </c>
      <c r="E29" s="157">
        <v>-337.1</v>
      </c>
      <c r="F29" s="157">
        <v>-15</v>
      </c>
      <c r="G29" s="157">
        <v>-24.4</v>
      </c>
      <c r="H29" s="157">
        <v>11.3</v>
      </c>
      <c r="I29" s="157">
        <v>-1.9</v>
      </c>
      <c r="J29" s="157">
        <v>-33.5</v>
      </c>
      <c r="K29" s="157">
        <v>1.4</v>
      </c>
      <c r="L29" s="157">
        <v>-34.9</v>
      </c>
      <c r="M29" s="157">
        <v>6.7</v>
      </c>
      <c r="N29" s="157">
        <v>2.6</v>
      </c>
      <c r="O29" s="157">
        <v>4.0999999999999996</v>
      </c>
      <c r="P29" s="157">
        <v>57.8</v>
      </c>
      <c r="Q29" s="157">
        <v>0</v>
      </c>
      <c r="R29" s="157">
        <v>0</v>
      </c>
      <c r="S29" s="157">
        <v>0</v>
      </c>
      <c r="T29" s="157">
        <v>57.8</v>
      </c>
      <c r="U29" s="157">
        <v>25.8</v>
      </c>
      <c r="V29" s="157">
        <v>0</v>
      </c>
      <c r="W29" s="157">
        <v>25.8</v>
      </c>
      <c r="X29" s="157">
        <v>-0.2</v>
      </c>
      <c r="Y29" s="157">
        <v>0</v>
      </c>
      <c r="Z29" s="157">
        <v>-0.2</v>
      </c>
      <c r="AA29" s="157">
        <v>32.1</v>
      </c>
      <c r="AB29" s="157">
        <v>-0.9</v>
      </c>
      <c r="AC29" s="157">
        <v>57.2</v>
      </c>
      <c r="AD29" s="157">
        <v>-22.3</v>
      </c>
      <c r="AE29" s="157">
        <v>-1.8</v>
      </c>
      <c r="AF29" s="157">
        <v>43.2</v>
      </c>
      <c r="AG29" s="157">
        <v>-1</v>
      </c>
    </row>
    <row r="30" spans="1:33" x14ac:dyDescent="0.2">
      <c r="A30" s="156">
        <v>1973</v>
      </c>
      <c r="B30" s="157">
        <v>-111.9</v>
      </c>
      <c r="C30" s="157">
        <v>-67.3</v>
      </c>
      <c r="D30" s="157">
        <v>344.3</v>
      </c>
      <c r="E30" s="157">
        <v>-411.6</v>
      </c>
      <c r="F30" s="157">
        <v>-15.2</v>
      </c>
      <c r="G30" s="157">
        <v>-29.8</v>
      </c>
      <c r="H30" s="157">
        <v>14.7</v>
      </c>
      <c r="I30" s="157">
        <v>-0.1</v>
      </c>
      <c r="J30" s="157">
        <v>-36.4</v>
      </c>
      <c r="K30" s="157">
        <v>1.6</v>
      </c>
      <c r="L30" s="157">
        <v>-37.9</v>
      </c>
      <c r="M30" s="157">
        <v>7</v>
      </c>
      <c r="N30" s="157">
        <v>-0.1</v>
      </c>
      <c r="O30" s="157">
        <v>7</v>
      </c>
      <c r="P30" s="157">
        <v>86</v>
      </c>
      <c r="Q30" s="157">
        <v>0</v>
      </c>
      <c r="R30" s="157">
        <v>0</v>
      </c>
      <c r="S30" s="157">
        <v>0</v>
      </c>
      <c r="T30" s="157">
        <v>86</v>
      </c>
      <c r="U30" s="157">
        <v>37.6</v>
      </c>
      <c r="V30" s="157">
        <v>0</v>
      </c>
      <c r="W30" s="157">
        <v>37.6</v>
      </c>
      <c r="X30" s="157">
        <v>-0.4</v>
      </c>
      <c r="Y30" s="157">
        <v>0</v>
      </c>
      <c r="Z30" s="157">
        <v>-0.4</v>
      </c>
      <c r="AA30" s="157">
        <v>48.8</v>
      </c>
      <c r="AB30" s="157">
        <v>-19.2</v>
      </c>
      <c r="AC30" s="157">
        <v>64.5</v>
      </c>
      <c r="AD30" s="157">
        <v>6.9</v>
      </c>
      <c r="AE30" s="157">
        <v>-3.4</v>
      </c>
      <c r="AF30" s="157">
        <v>40</v>
      </c>
      <c r="AG30" s="157">
        <v>-14.1</v>
      </c>
    </row>
    <row r="31" spans="1:33" x14ac:dyDescent="0.2">
      <c r="A31" s="156">
        <v>1974</v>
      </c>
      <c r="B31" s="157">
        <v>-266.2</v>
      </c>
      <c r="C31" s="157">
        <v>-208.7</v>
      </c>
      <c r="D31" s="157">
        <v>440.1</v>
      </c>
      <c r="E31" s="157">
        <v>-648.79999999999995</v>
      </c>
      <c r="F31" s="157">
        <v>-30.3</v>
      </c>
      <c r="G31" s="157">
        <v>-51.6</v>
      </c>
      <c r="H31" s="157">
        <v>21.3</v>
      </c>
      <c r="I31" s="157">
        <v>0.1</v>
      </c>
      <c r="J31" s="157">
        <v>-36.9</v>
      </c>
      <c r="K31" s="157">
        <v>1.7</v>
      </c>
      <c r="L31" s="157">
        <v>-38.6</v>
      </c>
      <c r="M31" s="157">
        <v>9.6999999999999993</v>
      </c>
      <c r="N31" s="157">
        <v>1</v>
      </c>
      <c r="O31" s="157">
        <v>8.6999999999999993</v>
      </c>
      <c r="P31" s="157">
        <v>193.3</v>
      </c>
      <c r="Q31" s="157">
        <v>0</v>
      </c>
      <c r="R31" s="157">
        <v>0</v>
      </c>
      <c r="S31" s="157">
        <v>0</v>
      </c>
      <c r="T31" s="157">
        <v>193.3</v>
      </c>
      <c r="U31" s="157">
        <v>46.3</v>
      </c>
      <c r="V31" s="157">
        <v>0</v>
      </c>
      <c r="W31" s="157">
        <v>46.3</v>
      </c>
      <c r="X31" s="157">
        <v>0</v>
      </c>
      <c r="Y31" s="157">
        <v>0</v>
      </c>
      <c r="Z31" s="157">
        <v>0</v>
      </c>
      <c r="AA31" s="157">
        <v>147</v>
      </c>
      <c r="AB31" s="157">
        <v>70.900000000000006</v>
      </c>
      <c r="AC31" s="157">
        <v>113.8</v>
      </c>
      <c r="AD31" s="157">
        <v>-29.6</v>
      </c>
      <c r="AE31" s="157">
        <v>-8.1999999999999993</v>
      </c>
      <c r="AF31" s="157">
        <v>50.6</v>
      </c>
      <c r="AG31" s="157">
        <v>22.3</v>
      </c>
    </row>
    <row r="32" spans="1:33" x14ac:dyDescent="0.2">
      <c r="A32" s="156">
        <v>1975</v>
      </c>
      <c r="B32" s="157">
        <v>-217.6</v>
      </c>
      <c r="C32" s="157">
        <v>-134.30000000000001</v>
      </c>
      <c r="D32" s="157">
        <v>493</v>
      </c>
      <c r="E32" s="157">
        <v>-627.29999999999995</v>
      </c>
      <c r="F32" s="157">
        <v>-34</v>
      </c>
      <c r="G32" s="157">
        <v>-48.6</v>
      </c>
      <c r="H32" s="157">
        <v>16.899999999999999</v>
      </c>
      <c r="I32" s="157">
        <v>-2.2999999999999998</v>
      </c>
      <c r="J32" s="157">
        <v>-59</v>
      </c>
      <c r="K32" s="157">
        <v>1.8</v>
      </c>
      <c r="L32" s="157">
        <v>-60.9</v>
      </c>
      <c r="M32" s="157">
        <v>9.6999999999999993</v>
      </c>
      <c r="N32" s="157">
        <v>0.2</v>
      </c>
      <c r="O32" s="157">
        <v>9.5</v>
      </c>
      <c r="P32" s="157">
        <v>215.9</v>
      </c>
      <c r="Q32" s="157">
        <v>0</v>
      </c>
      <c r="R32" s="157">
        <v>0</v>
      </c>
      <c r="S32" s="157">
        <v>0</v>
      </c>
      <c r="T32" s="157">
        <v>215.9</v>
      </c>
      <c r="U32" s="157">
        <v>69</v>
      </c>
      <c r="V32" s="157">
        <v>0</v>
      </c>
      <c r="W32" s="157">
        <v>69</v>
      </c>
      <c r="X32" s="157">
        <v>0</v>
      </c>
      <c r="Y32" s="157">
        <v>0</v>
      </c>
      <c r="Z32" s="157">
        <v>0</v>
      </c>
      <c r="AA32" s="157">
        <v>146.9</v>
      </c>
      <c r="AB32" s="157">
        <v>-36.799999999999997</v>
      </c>
      <c r="AC32" s="157">
        <v>180.4</v>
      </c>
      <c r="AD32" s="157">
        <v>5.7</v>
      </c>
      <c r="AE32" s="157">
        <v>-2.5</v>
      </c>
      <c r="AF32" s="157">
        <v>33.1</v>
      </c>
      <c r="AG32" s="157">
        <v>-31.4</v>
      </c>
    </row>
    <row r="33" spans="1:33" x14ac:dyDescent="0.2">
      <c r="A33" s="156">
        <v>1976</v>
      </c>
      <c r="B33" s="157">
        <v>-201.5</v>
      </c>
      <c r="C33" s="157">
        <v>-103.1</v>
      </c>
      <c r="D33" s="157">
        <v>592.4</v>
      </c>
      <c r="E33" s="157">
        <v>-695.5</v>
      </c>
      <c r="F33" s="157">
        <v>-44.4</v>
      </c>
      <c r="G33" s="157">
        <v>-55.8</v>
      </c>
      <c r="H33" s="157">
        <v>13.1</v>
      </c>
      <c r="I33" s="157">
        <v>-1.8</v>
      </c>
      <c r="J33" s="157">
        <v>-67.2</v>
      </c>
      <c r="K33" s="157">
        <v>1.9</v>
      </c>
      <c r="L33" s="157">
        <v>-69.099999999999994</v>
      </c>
      <c r="M33" s="157">
        <v>13.2</v>
      </c>
      <c r="N33" s="157">
        <v>2</v>
      </c>
      <c r="O33" s="157">
        <v>11.2</v>
      </c>
      <c r="P33" s="157">
        <v>345.7</v>
      </c>
      <c r="Q33" s="157">
        <v>0</v>
      </c>
      <c r="R33" s="157">
        <v>0</v>
      </c>
      <c r="S33" s="157">
        <v>0</v>
      </c>
      <c r="T33" s="157">
        <v>345.7</v>
      </c>
      <c r="U33" s="157">
        <v>60.7</v>
      </c>
      <c r="V33" s="157">
        <v>-1.3</v>
      </c>
      <c r="W33" s="157">
        <v>62</v>
      </c>
      <c r="X33" s="157">
        <v>0</v>
      </c>
      <c r="Y33" s="157">
        <v>0</v>
      </c>
      <c r="Z33" s="157">
        <v>0</v>
      </c>
      <c r="AA33" s="157">
        <v>285</v>
      </c>
      <c r="AB33" s="157">
        <v>13.5</v>
      </c>
      <c r="AC33" s="157">
        <v>252.2</v>
      </c>
      <c r="AD33" s="157">
        <v>19.399999999999999</v>
      </c>
      <c r="AE33" s="157">
        <v>-0.2</v>
      </c>
      <c r="AF33" s="157">
        <v>-97.6</v>
      </c>
      <c r="AG33" s="157">
        <v>-46.6</v>
      </c>
    </row>
    <row r="34" spans="1:33" x14ac:dyDescent="0.2">
      <c r="A34" s="156">
        <v>1977</v>
      </c>
      <c r="B34" s="157">
        <v>-225.6</v>
      </c>
      <c r="C34" s="157">
        <v>-97.3</v>
      </c>
      <c r="D34" s="157">
        <v>827.8</v>
      </c>
      <c r="E34" s="157">
        <v>-925.1</v>
      </c>
      <c r="F34" s="157">
        <v>-72.2</v>
      </c>
      <c r="G34" s="157">
        <v>-78.5</v>
      </c>
      <c r="H34" s="157">
        <v>11</v>
      </c>
      <c r="I34" s="157">
        <v>-4.7</v>
      </c>
      <c r="J34" s="157">
        <v>-71.5</v>
      </c>
      <c r="K34" s="157">
        <v>2</v>
      </c>
      <c r="L34" s="157">
        <v>-73.5</v>
      </c>
      <c r="M34" s="157">
        <v>15.4</v>
      </c>
      <c r="N34" s="157">
        <v>0.4</v>
      </c>
      <c r="O34" s="157">
        <v>15</v>
      </c>
      <c r="P34" s="157">
        <v>354.5</v>
      </c>
      <c r="Q34" s="157">
        <v>0</v>
      </c>
      <c r="R34" s="157">
        <v>0</v>
      </c>
      <c r="S34" s="157">
        <v>0</v>
      </c>
      <c r="T34" s="157">
        <v>354.5</v>
      </c>
      <c r="U34" s="157">
        <v>63.1</v>
      </c>
      <c r="V34" s="157">
        <v>0</v>
      </c>
      <c r="W34" s="157">
        <v>63.1</v>
      </c>
      <c r="X34" s="157">
        <v>3.5</v>
      </c>
      <c r="Y34" s="157">
        <v>0</v>
      </c>
      <c r="Z34" s="157">
        <v>3.5</v>
      </c>
      <c r="AA34" s="157">
        <v>287.89999999999998</v>
      </c>
      <c r="AB34" s="157">
        <v>17</v>
      </c>
      <c r="AC34" s="157">
        <v>343.9</v>
      </c>
      <c r="AD34" s="157">
        <v>24.8</v>
      </c>
      <c r="AE34" s="157">
        <v>-97.8</v>
      </c>
      <c r="AF34" s="157">
        <v>-27.5</v>
      </c>
      <c r="AG34" s="157">
        <v>-101.4</v>
      </c>
    </row>
    <row r="35" spans="1:33" x14ac:dyDescent="0.2">
      <c r="A35" s="156">
        <v>1978</v>
      </c>
      <c r="B35" s="157">
        <v>-363.2</v>
      </c>
      <c r="C35" s="157">
        <v>-185.5</v>
      </c>
      <c r="D35" s="157">
        <v>863.9</v>
      </c>
      <c r="E35" s="157">
        <v>-1049.5</v>
      </c>
      <c r="F35" s="157">
        <v>-93.2</v>
      </c>
      <c r="G35" s="157">
        <v>-99.4</v>
      </c>
      <c r="H35" s="157">
        <v>11</v>
      </c>
      <c r="I35" s="157">
        <v>-4.8</v>
      </c>
      <c r="J35" s="157">
        <v>-100.4</v>
      </c>
      <c r="K35" s="157">
        <v>2.9</v>
      </c>
      <c r="L35" s="157">
        <v>-103.3</v>
      </c>
      <c r="M35" s="157">
        <v>16</v>
      </c>
      <c r="N35" s="157">
        <v>0.8</v>
      </c>
      <c r="O35" s="157">
        <v>15.3</v>
      </c>
      <c r="P35" s="157">
        <v>522</v>
      </c>
      <c r="Q35" s="157">
        <v>0</v>
      </c>
      <c r="R35" s="157">
        <v>0</v>
      </c>
      <c r="S35" s="157">
        <v>0</v>
      </c>
      <c r="T35" s="157">
        <v>522</v>
      </c>
      <c r="U35" s="157">
        <v>47.1</v>
      </c>
      <c r="V35" s="157">
        <v>-1.6</v>
      </c>
      <c r="W35" s="157">
        <v>48.7</v>
      </c>
      <c r="X35" s="157">
        <v>20.6</v>
      </c>
      <c r="Y35" s="157">
        <v>0</v>
      </c>
      <c r="Z35" s="157">
        <v>20.6</v>
      </c>
      <c r="AA35" s="157">
        <v>454.3</v>
      </c>
      <c r="AB35" s="157">
        <v>8.1999999999999993</v>
      </c>
      <c r="AC35" s="157">
        <v>455.3</v>
      </c>
      <c r="AD35" s="157">
        <v>-6.3</v>
      </c>
      <c r="AE35" s="157">
        <v>-2.8</v>
      </c>
      <c r="AF35" s="157">
        <v>-211.5</v>
      </c>
      <c r="AG35" s="157">
        <v>52.7</v>
      </c>
    </row>
    <row r="36" spans="1:33" x14ac:dyDescent="0.2">
      <c r="A36" s="156">
        <v>1979</v>
      </c>
      <c r="B36" s="157">
        <v>-558.20000000000005</v>
      </c>
      <c r="C36" s="157">
        <v>-315.10000000000002</v>
      </c>
      <c r="D36" s="157">
        <v>942.1</v>
      </c>
      <c r="E36" s="157">
        <v>-1257.2</v>
      </c>
      <c r="F36" s="157">
        <v>-112</v>
      </c>
      <c r="G36" s="157">
        <v>-113.2</v>
      </c>
      <c r="H36" s="157">
        <v>10.4</v>
      </c>
      <c r="I36" s="157">
        <v>-9.1</v>
      </c>
      <c r="J36" s="157">
        <v>-143.30000000000001</v>
      </c>
      <c r="K36" s="157">
        <v>2.7</v>
      </c>
      <c r="L36" s="157">
        <v>-146</v>
      </c>
      <c r="M36" s="157">
        <v>12.2</v>
      </c>
      <c r="N36" s="157">
        <v>-4.3</v>
      </c>
      <c r="O36" s="157">
        <v>16.5</v>
      </c>
      <c r="P36" s="157">
        <v>397.4</v>
      </c>
      <c r="Q36" s="157">
        <v>0</v>
      </c>
      <c r="R36" s="157">
        <v>0</v>
      </c>
      <c r="S36" s="157">
        <v>0</v>
      </c>
      <c r="T36" s="157">
        <v>397.4</v>
      </c>
      <c r="U36" s="157">
        <v>42.3</v>
      </c>
      <c r="V36" s="157">
        <v>-1.2</v>
      </c>
      <c r="W36" s="157">
        <v>43.5</v>
      </c>
      <c r="X36" s="157">
        <v>-1.8</v>
      </c>
      <c r="Y36" s="157">
        <v>0</v>
      </c>
      <c r="Z36" s="157">
        <v>-1.8</v>
      </c>
      <c r="AA36" s="157">
        <v>356.9</v>
      </c>
      <c r="AB36" s="157">
        <v>35.299999999999997</v>
      </c>
      <c r="AC36" s="157">
        <v>384.8</v>
      </c>
      <c r="AD36" s="157">
        <v>-63.1</v>
      </c>
      <c r="AE36" s="157">
        <v>-0.1</v>
      </c>
      <c r="AF36" s="157">
        <v>103.8</v>
      </c>
      <c r="AG36" s="157">
        <v>57.1</v>
      </c>
    </row>
    <row r="37" spans="1:33" x14ac:dyDescent="0.2">
      <c r="A37" s="156">
        <v>1980</v>
      </c>
      <c r="B37" s="157">
        <v>-663.9</v>
      </c>
      <c r="C37" s="157">
        <v>-374.2</v>
      </c>
      <c r="D37" s="157">
        <v>1000.9</v>
      </c>
      <c r="E37" s="157">
        <v>-1375.2</v>
      </c>
      <c r="F37" s="157">
        <v>-92.1</v>
      </c>
      <c r="G37" s="157">
        <v>-118.4</v>
      </c>
      <c r="H37" s="157">
        <v>24.6</v>
      </c>
      <c r="I37" s="157">
        <v>1.8</v>
      </c>
      <c r="J37" s="157">
        <v>-212.1</v>
      </c>
      <c r="K37" s="157">
        <v>4.0999999999999996</v>
      </c>
      <c r="L37" s="157">
        <v>-216.2</v>
      </c>
      <c r="M37" s="157">
        <v>14.6</v>
      </c>
      <c r="N37" s="157">
        <v>-5.2</v>
      </c>
      <c r="O37" s="157">
        <v>19.8</v>
      </c>
      <c r="P37" s="157">
        <v>536</v>
      </c>
      <c r="Q37" s="157">
        <v>0</v>
      </c>
      <c r="R37" s="157">
        <v>0</v>
      </c>
      <c r="S37" s="157">
        <v>0</v>
      </c>
      <c r="T37" s="157">
        <v>536</v>
      </c>
      <c r="U37" s="157">
        <v>48.1</v>
      </c>
      <c r="V37" s="157">
        <v>-4.5</v>
      </c>
      <c r="W37" s="157">
        <v>52.7</v>
      </c>
      <c r="X37" s="157">
        <v>-2.2000000000000002</v>
      </c>
      <c r="Y37" s="157">
        <v>0</v>
      </c>
      <c r="Z37" s="157">
        <v>-2.2000000000000002</v>
      </c>
      <c r="AA37" s="157">
        <v>490.1</v>
      </c>
      <c r="AB37" s="157">
        <v>149.30000000000001</v>
      </c>
      <c r="AC37" s="157">
        <v>395.9</v>
      </c>
      <c r="AD37" s="157">
        <v>-53.8</v>
      </c>
      <c r="AE37" s="157">
        <v>-1.3</v>
      </c>
      <c r="AF37" s="157">
        <v>-43.7</v>
      </c>
      <c r="AG37" s="157">
        <v>171.6</v>
      </c>
    </row>
    <row r="38" spans="1:33" x14ac:dyDescent="0.2">
      <c r="A38" s="156">
        <v>1981</v>
      </c>
      <c r="B38" s="157">
        <v>-409.1</v>
      </c>
      <c r="C38" s="157">
        <v>-88</v>
      </c>
      <c r="D38" s="157">
        <v>1002.6</v>
      </c>
      <c r="E38" s="157">
        <v>-1090.5999999999999</v>
      </c>
      <c r="F38" s="157">
        <v>-46.3</v>
      </c>
      <c r="G38" s="157">
        <v>-87.2</v>
      </c>
      <c r="H38" s="157">
        <v>47.1</v>
      </c>
      <c r="I38" s="157">
        <v>-6.2</v>
      </c>
      <c r="J38" s="157">
        <v>-301.8</v>
      </c>
      <c r="K38" s="157">
        <v>2</v>
      </c>
      <c r="L38" s="157">
        <v>-303.89999999999998</v>
      </c>
      <c r="M38" s="157">
        <v>27</v>
      </c>
      <c r="N38" s="157">
        <v>-0.2</v>
      </c>
      <c r="O38" s="157">
        <v>27.2</v>
      </c>
      <c r="P38" s="157">
        <v>316.60000000000002</v>
      </c>
      <c r="Q38" s="157">
        <v>0</v>
      </c>
      <c r="R38" s="157">
        <v>0</v>
      </c>
      <c r="S38" s="157">
        <v>0</v>
      </c>
      <c r="T38" s="157">
        <v>316.60000000000002</v>
      </c>
      <c r="U38" s="157">
        <v>66.2</v>
      </c>
      <c r="V38" s="157">
        <v>-3.4</v>
      </c>
      <c r="W38" s="157">
        <v>69.7</v>
      </c>
      <c r="X38" s="157">
        <v>-2.8</v>
      </c>
      <c r="Y38" s="157">
        <v>0</v>
      </c>
      <c r="Z38" s="157">
        <v>-2.8</v>
      </c>
      <c r="AA38" s="157">
        <v>253.1</v>
      </c>
      <c r="AB38" s="157">
        <v>-84.3</v>
      </c>
      <c r="AC38" s="157">
        <v>412.6</v>
      </c>
      <c r="AD38" s="157">
        <v>-70.599999999999994</v>
      </c>
      <c r="AE38" s="157">
        <v>-4.5999999999999996</v>
      </c>
      <c r="AF38" s="157">
        <v>33.799999999999997</v>
      </c>
      <c r="AG38" s="157">
        <v>58.7</v>
      </c>
    </row>
    <row r="39" spans="1:33" x14ac:dyDescent="0.2">
      <c r="A39" s="156">
        <v>1982</v>
      </c>
      <c r="B39" s="157">
        <v>-297</v>
      </c>
      <c r="C39" s="157">
        <v>64.099999999999994</v>
      </c>
      <c r="D39" s="157">
        <v>869</v>
      </c>
      <c r="E39" s="157">
        <v>-804.9</v>
      </c>
      <c r="F39" s="157">
        <v>1.9</v>
      </c>
      <c r="G39" s="157">
        <v>-67.400000000000006</v>
      </c>
      <c r="H39" s="157">
        <v>89</v>
      </c>
      <c r="I39" s="157">
        <v>-19.7</v>
      </c>
      <c r="J39" s="157">
        <v>-398.9</v>
      </c>
      <c r="K39" s="157">
        <v>4.9000000000000004</v>
      </c>
      <c r="L39" s="157">
        <v>-403.9</v>
      </c>
      <c r="M39" s="157">
        <v>36</v>
      </c>
      <c r="N39" s="157">
        <v>6.3</v>
      </c>
      <c r="O39" s="157">
        <v>29.6</v>
      </c>
      <c r="P39" s="157">
        <v>252.9</v>
      </c>
      <c r="Q39" s="157">
        <v>0</v>
      </c>
      <c r="R39" s="157">
        <v>0</v>
      </c>
      <c r="S39" s="157">
        <v>0</v>
      </c>
      <c r="T39" s="157">
        <v>252.9</v>
      </c>
      <c r="U39" s="157">
        <v>26.3</v>
      </c>
      <c r="V39" s="157">
        <v>-2.5</v>
      </c>
      <c r="W39" s="157">
        <v>28.7</v>
      </c>
      <c r="X39" s="157">
        <v>0</v>
      </c>
      <c r="Y39" s="157">
        <v>0</v>
      </c>
      <c r="Z39" s="157">
        <v>0</v>
      </c>
      <c r="AA39" s="157">
        <v>226.7</v>
      </c>
      <c r="AB39" s="157">
        <v>-41.7</v>
      </c>
      <c r="AC39" s="157">
        <v>399</v>
      </c>
      <c r="AD39" s="157">
        <v>-122.6</v>
      </c>
      <c r="AE39" s="157">
        <v>-8</v>
      </c>
      <c r="AF39" s="157">
        <v>176.8</v>
      </c>
      <c r="AG39" s="157">
        <v>-132.69999999999999</v>
      </c>
    </row>
    <row r="40" spans="1:33" x14ac:dyDescent="0.2">
      <c r="A40" s="156">
        <v>1983</v>
      </c>
      <c r="B40" s="157">
        <v>-343.6</v>
      </c>
      <c r="C40" s="157">
        <v>-38.9</v>
      </c>
      <c r="D40" s="157">
        <v>942.4</v>
      </c>
      <c r="E40" s="157">
        <v>-981.3</v>
      </c>
      <c r="F40" s="157">
        <v>2.2000000000000002</v>
      </c>
      <c r="G40" s="157">
        <v>-60.3</v>
      </c>
      <c r="H40" s="157">
        <v>80.599999999999994</v>
      </c>
      <c r="I40" s="157">
        <v>-18.100000000000001</v>
      </c>
      <c r="J40" s="157">
        <v>-333.3</v>
      </c>
      <c r="K40" s="157">
        <v>0.2</v>
      </c>
      <c r="L40" s="157">
        <v>-333.6</v>
      </c>
      <c r="M40" s="157">
        <v>26.4</v>
      </c>
      <c r="N40" s="157">
        <v>3.3</v>
      </c>
      <c r="O40" s="157">
        <v>23.1</v>
      </c>
      <c r="P40" s="157">
        <v>341.3</v>
      </c>
      <c r="Q40" s="157">
        <v>42.7</v>
      </c>
      <c r="R40" s="157">
        <v>42.7</v>
      </c>
      <c r="S40" s="157">
        <v>0</v>
      </c>
      <c r="T40" s="157">
        <v>298.60000000000002</v>
      </c>
      <c r="U40" s="157">
        <v>55.1</v>
      </c>
      <c r="V40" s="157">
        <v>-5.5</v>
      </c>
      <c r="W40" s="157">
        <v>60.7</v>
      </c>
      <c r="X40" s="157">
        <v>-2.6</v>
      </c>
      <c r="Y40" s="157">
        <v>0</v>
      </c>
      <c r="Z40" s="157">
        <v>-2.6</v>
      </c>
      <c r="AA40" s="157">
        <v>246</v>
      </c>
      <c r="AB40" s="157">
        <v>33.799999999999997</v>
      </c>
      <c r="AC40" s="157">
        <v>287.5</v>
      </c>
      <c r="AD40" s="157">
        <v>-75.099999999999994</v>
      </c>
      <c r="AE40" s="157">
        <v>-0.1</v>
      </c>
      <c r="AF40" s="157">
        <v>122.4</v>
      </c>
      <c r="AG40" s="157">
        <v>-120.1</v>
      </c>
    </row>
    <row r="41" spans="1:33" x14ac:dyDescent="0.2">
      <c r="A41" s="156">
        <v>1984</v>
      </c>
      <c r="B41" s="157">
        <v>-272.5</v>
      </c>
      <c r="C41" s="157">
        <v>18.600000000000001</v>
      </c>
      <c r="D41" s="157">
        <v>1116.7</v>
      </c>
      <c r="E41" s="157">
        <v>-1098.0999999999999</v>
      </c>
      <c r="F41" s="157">
        <v>-19.8</v>
      </c>
      <c r="G41" s="157">
        <v>-60.8</v>
      </c>
      <c r="H41" s="157">
        <v>66.2</v>
      </c>
      <c r="I41" s="157">
        <v>-25.2</v>
      </c>
      <c r="J41" s="157">
        <v>-312.2</v>
      </c>
      <c r="K41" s="157">
        <v>1.3</v>
      </c>
      <c r="L41" s="157">
        <v>-313.5</v>
      </c>
      <c r="M41" s="157">
        <v>40.9</v>
      </c>
      <c r="N41" s="157">
        <v>9</v>
      </c>
      <c r="O41" s="157">
        <v>31.9</v>
      </c>
      <c r="P41" s="157">
        <v>416.2</v>
      </c>
      <c r="Q41" s="157">
        <v>100</v>
      </c>
      <c r="R41" s="157">
        <v>100</v>
      </c>
      <c r="S41" s="157">
        <v>0</v>
      </c>
      <c r="T41" s="157">
        <v>316.2</v>
      </c>
      <c r="U41" s="157">
        <v>51.9</v>
      </c>
      <c r="V41" s="157">
        <v>-3.9</v>
      </c>
      <c r="W41" s="157">
        <v>55.8</v>
      </c>
      <c r="X41" s="157">
        <v>-0.2</v>
      </c>
      <c r="Y41" s="157">
        <v>0</v>
      </c>
      <c r="Z41" s="157">
        <v>-0.2</v>
      </c>
      <c r="AA41" s="157">
        <v>264.5</v>
      </c>
      <c r="AB41" s="157">
        <v>6.6</v>
      </c>
      <c r="AC41" s="157">
        <v>342.7</v>
      </c>
      <c r="AD41" s="157">
        <v>-84.2</v>
      </c>
      <c r="AE41" s="157">
        <v>-0.7</v>
      </c>
      <c r="AF41" s="157">
        <v>-42.3</v>
      </c>
      <c r="AG41" s="157">
        <v>-101.3</v>
      </c>
    </row>
    <row r="42" spans="1:33" x14ac:dyDescent="0.2">
      <c r="A42" s="156">
        <v>1985</v>
      </c>
      <c r="B42" s="157">
        <v>-298.5</v>
      </c>
      <c r="C42" s="157">
        <v>-39</v>
      </c>
      <c r="D42" s="157">
        <v>1081.8</v>
      </c>
      <c r="E42" s="157">
        <v>-1120.8</v>
      </c>
      <c r="F42" s="157">
        <v>-37.799999999999997</v>
      </c>
      <c r="G42" s="157">
        <v>-83.6</v>
      </c>
      <c r="H42" s="157">
        <v>64.400000000000006</v>
      </c>
      <c r="I42" s="157">
        <v>-18.600000000000001</v>
      </c>
      <c r="J42" s="157">
        <v>-280.5</v>
      </c>
      <c r="K42" s="157">
        <v>1.7</v>
      </c>
      <c r="L42" s="157">
        <v>-282.10000000000002</v>
      </c>
      <c r="M42" s="157">
        <v>58.8</v>
      </c>
      <c r="N42" s="157">
        <v>16.2</v>
      </c>
      <c r="O42" s="157">
        <v>42.6</v>
      </c>
      <c r="P42" s="157">
        <v>289.10000000000002</v>
      </c>
      <c r="Q42" s="157">
        <v>160</v>
      </c>
      <c r="R42" s="157">
        <v>160</v>
      </c>
      <c r="S42" s="157">
        <v>0</v>
      </c>
      <c r="T42" s="157">
        <v>129.1</v>
      </c>
      <c r="U42" s="157">
        <v>65.2</v>
      </c>
      <c r="V42" s="157">
        <v>-4.7</v>
      </c>
      <c r="W42" s="157">
        <v>69.8</v>
      </c>
      <c r="X42" s="157">
        <v>-13.5</v>
      </c>
      <c r="Y42" s="157">
        <v>0.7</v>
      </c>
      <c r="Z42" s="157">
        <v>-14.2</v>
      </c>
      <c r="AA42" s="157">
        <v>77.400000000000006</v>
      </c>
      <c r="AB42" s="157">
        <v>10.7</v>
      </c>
      <c r="AC42" s="157">
        <v>144.5</v>
      </c>
      <c r="AD42" s="157">
        <v>-115.5</v>
      </c>
      <c r="AE42" s="157">
        <v>37.700000000000003</v>
      </c>
      <c r="AF42" s="157">
        <v>125.2</v>
      </c>
      <c r="AG42" s="157">
        <v>-115.8</v>
      </c>
    </row>
    <row r="43" spans="1:33" x14ac:dyDescent="0.2">
      <c r="A43" s="156">
        <v>1986</v>
      </c>
      <c r="B43" s="157">
        <v>-202.8</v>
      </c>
      <c r="C43" s="157">
        <v>47.1</v>
      </c>
      <c r="D43" s="157">
        <v>1234.5</v>
      </c>
      <c r="E43" s="157">
        <v>-1187.5</v>
      </c>
      <c r="F43" s="157">
        <v>-43.2</v>
      </c>
      <c r="G43" s="157">
        <v>-88.2</v>
      </c>
      <c r="H43" s="157">
        <v>71.400000000000006</v>
      </c>
      <c r="I43" s="157">
        <v>-26.4</v>
      </c>
      <c r="J43" s="157">
        <v>-278.60000000000002</v>
      </c>
      <c r="K43" s="157">
        <v>1.5</v>
      </c>
      <c r="L43" s="157">
        <v>-280.10000000000002</v>
      </c>
      <c r="M43" s="157">
        <v>71.900000000000006</v>
      </c>
      <c r="N43" s="157">
        <v>34.5</v>
      </c>
      <c r="O43" s="157">
        <v>37.4</v>
      </c>
      <c r="P43" s="157">
        <v>123.9</v>
      </c>
      <c r="Q43" s="157">
        <v>80</v>
      </c>
      <c r="R43" s="157">
        <v>80</v>
      </c>
      <c r="S43" s="157">
        <v>0</v>
      </c>
      <c r="T43" s="157">
        <v>43.9</v>
      </c>
      <c r="U43" s="157">
        <v>57.3</v>
      </c>
      <c r="V43" s="157">
        <v>-3.6</v>
      </c>
      <c r="W43" s="157">
        <v>60.9</v>
      </c>
      <c r="X43" s="157">
        <v>-2.5</v>
      </c>
      <c r="Y43" s="157">
        <v>-2.5</v>
      </c>
      <c r="Z43" s="157">
        <v>0</v>
      </c>
      <c r="AA43" s="157">
        <v>-10.9</v>
      </c>
      <c r="AB43" s="157">
        <v>-8.1999999999999993</v>
      </c>
      <c r="AC43" s="157">
        <v>76.2</v>
      </c>
      <c r="AD43" s="157">
        <v>-77.2</v>
      </c>
      <c r="AE43" s="157">
        <v>-1.8</v>
      </c>
      <c r="AF43" s="157">
        <v>117.3</v>
      </c>
      <c r="AG43" s="157">
        <v>-38.4</v>
      </c>
    </row>
    <row r="44" spans="1:33" x14ac:dyDescent="0.2">
      <c r="A44" s="156">
        <v>1987</v>
      </c>
      <c r="B44" s="157">
        <v>-425.5</v>
      </c>
      <c r="C44" s="157">
        <v>-128.4</v>
      </c>
      <c r="D44" s="157">
        <v>1297.5999999999999</v>
      </c>
      <c r="E44" s="157">
        <v>-1426</v>
      </c>
      <c r="F44" s="157">
        <v>-108.3</v>
      </c>
      <c r="G44" s="157">
        <v>-109.9</v>
      </c>
      <c r="H44" s="157">
        <v>67.599999999999994</v>
      </c>
      <c r="I44" s="157">
        <v>-66</v>
      </c>
      <c r="J44" s="157">
        <v>-295.5</v>
      </c>
      <c r="K44" s="157">
        <v>1.5</v>
      </c>
      <c r="L44" s="157">
        <v>-297</v>
      </c>
      <c r="M44" s="157">
        <v>106.8</v>
      </c>
      <c r="N44" s="157">
        <v>68</v>
      </c>
      <c r="O44" s="157">
        <v>38.799999999999997</v>
      </c>
      <c r="P44" s="157">
        <v>266.7</v>
      </c>
      <c r="Q44" s="157">
        <v>120</v>
      </c>
      <c r="R44" s="157">
        <v>120</v>
      </c>
      <c r="S44" s="157">
        <v>0</v>
      </c>
      <c r="T44" s="157">
        <v>146.69999999999999</v>
      </c>
      <c r="U44" s="157">
        <v>89.5</v>
      </c>
      <c r="V44" s="157">
        <v>-4.5</v>
      </c>
      <c r="W44" s="157">
        <v>94</v>
      </c>
      <c r="X44" s="157">
        <v>0.1</v>
      </c>
      <c r="Y44" s="157">
        <v>0.1</v>
      </c>
      <c r="Z44" s="157">
        <v>0</v>
      </c>
      <c r="AA44" s="157">
        <v>57.2</v>
      </c>
      <c r="AB44" s="157">
        <v>8.1999999999999993</v>
      </c>
      <c r="AC44" s="157">
        <v>61.5</v>
      </c>
      <c r="AD44" s="157">
        <v>-54.4</v>
      </c>
      <c r="AE44" s="157">
        <v>41.9</v>
      </c>
      <c r="AF44" s="157">
        <v>157</v>
      </c>
      <c r="AG44" s="157">
        <v>1.7</v>
      </c>
    </row>
    <row r="45" spans="1:33" x14ac:dyDescent="0.2">
      <c r="A45" s="156">
        <v>1988</v>
      </c>
      <c r="B45" s="157">
        <v>-353.9</v>
      </c>
      <c r="C45" s="157">
        <v>-67.5</v>
      </c>
      <c r="D45" s="157">
        <v>1447.2</v>
      </c>
      <c r="E45" s="157">
        <v>-1514.7</v>
      </c>
      <c r="F45" s="157">
        <v>-67.3</v>
      </c>
      <c r="G45" s="157">
        <v>-88.8</v>
      </c>
      <c r="H45" s="157">
        <v>105.3</v>
      </c>
      <c r="I45" s="157">
        <v>-83.8</v>
      </c>
      <c r="J45" s="157">
        <v>-349.6</v>
      </c>
      <c r="K45" s="157">
        <v>2.2000000000000002</v>
      </c>
      <c r="L45" s="157">
        <v>-351.8</v>
      </c>
      <c r="M45" s="157">
        <v>130.4</v>
      </c>
      <c r="N45" s="157">
        <v>90.3</v>
      </c>
      <c r="O45" s="157">
        <v>40</v>
      </c>
      <c r="P45" s="157">
        <v>382.1</v>
      </c>
      <c r="Q45" s="157">
        <v>125</v>
      </c>
      <c r="R45" s="157">
        <v>125</v>
      </c>
      <c r="S45" s="157">
        <v>0</v>
      </c>
      <c r="T45" s="157">
        <v>257.10000000000002</v>
      </c>
      <c r="U45" s="157">
        <v>122.3</v>
      </c>
      <c r="V45" s="157">
        <v>-0.9</v>
      </c>
      <c r="W45" s="157">
        <v>123.1</v>
      </c>
      <c r="X45" s="157">
        <v>-5.5</v>
      </c>
      <c r="Y45" s="157">
        <v>0.5</v>
      </c>
      <c r="Z45" s="157">
        <v>-6</v>
      </c>
      <c r="AA45" s="157">
        <v>140.30000000000001</v>
      </c>
      <c r="AB45" s="157">
        <v>8.9</v>
      </c>
      <c r="AC45" s="157">
        <v>146.69999999999999</v>
      </c>
      <c r="AD45" s="157">
        <v>-52.8</v>
      </c>
      <c r="AE45" s="157">
        <v>37.5</v>
      </c>
      <c r="AF45" s="157">
        <v>194.4</v>
      </c>
      <c r="AG45" s="157">
        <v>-222.6</v>
      </c>
    </row>
    <row r="46" spans="1:33" x14ac:dyDescent="0.2">
      <c r="A46" s="156">
        <v>1989</v>
      </c>
      <c r="B46" s="157">
        <v>-499.9</v>
      </c>
      <c r="C46" s="157">
        <v>-168</v>
      </c>
      <c r="D46" s="157">
        <v>1690.9</v>
      </c>
      <c r="E46" s="157">
        <v>-1858.9</v>
      </c>
      <c r="F46" s="157">
        <v>-92.8</v>
      </c>
      <c r="G46" s="157">
        <v>-113.5</v>
      </c>
      <c r="H46" s="157">
        <v>93.8</v>
      </c>
      <c r="I46" s="157">
        <v>-73.099999999999994</v>
      </c>
      <c r="J46" s="157">
        <v>-365.6</v>
      </c>
      <c r="K46" s="157">
        <v>2.5</v>
      </c>
      <c r="L46" s="157">
        <v>-368.2</v>
      </c>
      <c r="M46" s="157">
        <v>126.6</v>
      </c>
      <c r="N46" s="157">
        <v>87.1</v>
      </c>
      <c r="O46" s="157">
        <v>39.5</v>
      </c>
      <c r="P46" s="157">
        <v>357.3</v>
      </c>
      <c r="Q46" s="157">
        <v>65</v>
      </c>
      <c r="R46" s="157">
        <v>65</v>
      </c>
      <c r="S46" s="157">
        <v>0</v>
      </c>
      <c r="T46" s="157">
        <v>292.3</v>
      </c>
      <c r="U46" s="157">
        <v>98.5</v>
      </c>
      <c r="V46" s="157">
        <v>-2.7</v>
      </c>
      <c r="W46" s="157">
        <v>101.2</v>
      </c>
      <c r="X46" s="157">
        <v>-16.5</v>
      </c>
      <c r="Y46" s="157">
        <v>-3.3</v>
      </c>
      <c r="Z46" s="157">
        <v>-13.2</v>
      </c>
      <c r="AA46" s="157">
        <v>210.3</v>
      </c>
      <c r="AB46" s="157">
        <v>22.5</v>
      </c>
      <c r="AC46" s="157">
        <v>200</v>
      </c>
      <c r="AD46" s="157">
        <v>-45.2</v>
      </c>
      <c r="AE46" s="157">
        <v>32.9</v>
      </c>
      <c r="AF46" s="157">
        <v>257.3</v>
      </c>
      <c r="AG46" s="157">
        <v>-114.8</v>
      </c>
    </row>
    <row r="47" spans="1:33" x14ac:dyDescent="0.2">
      <c r="A47" s="156">
        <v>1990</v>
      </c>
      <c r="B47" s="157">
        <v>-568.20000000000005</v>
      </c>
      <c r="C47" s="157">
        <v>-367.5</v>
      </c>
      <c r="D47" s="157">
        <v>1765</v>
      </c>
      <c r="E47" s="157">
        <v>-2132.5</v>
      </c>
      <c r="F47" s="157">
        <v>-78.8</v>
      </c>
      <c r="G47" s="157">
        <v>-135.19999999999999</v>
      </c>
      <c r="H47" s="157">
        <v>129.5</v>
      </c>
      <c r="I47" s="157">
        <v>-73.099999999999994</v>
      </c>
      <c r="J47" s="157">
        <v>-241.9</v>
      </c>
      <c r="K47" s="157">
        <v>3.1</v>
      </c>
      <c r="L47" s="157">
        <v>-244.9</v>
      </c>
      <c r="M47" s="157">
        <v>119.9</v>
      </c>
      <c r="N47" s="157">
        <v>64.400000000000006</v>
      </c>
      <c r="O47" s="157">
        <v>55.5</v>
      </c>
      <c r="P47" s="157">
        <v>155.30000000000001</v>
      </c>
      <c r="Q47" s="157">
        <v>70</v>
      </c>
      <c r="R47" s="157">
        <v>70</v>
      </c>
      <c r="S47" s="157">
        <v>0</v>
      </c>
      <c r="T47" s="157">
        <v>85.3</v>
      </c>
      <c r="U47" s="157">
        <v>159.1</v>
      </c>
      <c r="V47" s="157">
        <v>-3.3</v>
      </c>
      <c r="W47" s="157">
        <v>162.4</v>
      </c>
      <c r="X47" s="157">
        <v>-27</v>
      </c>
      <c r="Y47" s="157">
        <v>1.2</v>
      </c>
      <c r="Z47" s="157">
        <v>-28.3</v>
      </c>
      <c r="AA47" s="157">
        <v>-46.8</v>
      </c>
      <c r="AB47" s="157">
        <v>60.3</v>
      </c>
      <c r="AC47" s="157">
        <v>6.7</v>
      </c>
      <c r="AD47" s="157">
        <v>-123.8</v>
      </c>
      <c r="AE47" s="157">
        <v>10</v>
      </c>
      <c r="AF47" s="157">
        <v>131.69999999999999</v>
      </c>
      <c r="AG47" s="157">
        <v>281.2</v>
      </c>
    </row>
    <row r="48" spans="1:33" x14ac:dyDescent="0.2">
      <c r="A48" s="156">
        <v>1991</v>
      </c>
      <c r="B48" s="157">
        <v>-284.5</v>
      </c>
      <c r="C48" s="157">
        <v>-248.1</v>
      </c>
      <c r="D48" s="157">
        <v>1898.7</v>
      </c>
      <c r="E48" s="157">
        <v>-2146.8000000000002</v>
      </c>
      <c r="F48" s="157">
        <v>33.700000000000003</v>
      </c>
      <c r="G48" s="157">
        <v>-126.8</v>
      </c>
      <c r="H48" s="157">
        <v>191.8</v>
      </c>
      <c r="I48" s="157">
        <v>-31.3</v>
      </c>
      <c r="J48" s="157">
        <v>-187.6</v>
      </c>
      <c r="K48" s="157">
        <v>0</v>
      </c>
      <c r="L48" s="157">
        <v>-187.6</v>
      </c>
      <c r="M48" s="157">
        <v>117.6</v>
      </c>
      <c r="N48" s="157">
        <v>67.3</v>
      </c>
      <c r="O48" s="157">
        <v>50.3</v>
      </c>
      <c r="P48" s="157">
        <v>356.8</v>
      </c>
      <c r="Q48" s="157">
        <v>24</v>
      </c>
      <c r="R48" s="157">
        <v>24</v>
      </c>
      <c r="S48" s="157">
        <v>0</v>
      </c>
      <c r="T48" s="157">
        <v>332.8</v>
      </c>
      <c r="U48" s="157">
        <v>175.3</v>
      </c>
      <c r="V48" s="157">
        <v>-3.1</v>
      </c>
      <c r="W48" s="157">
        <v>178.4</v>
      </c>
      <c r="X48" s="157">
        <v>-10.5</v>
      </c>
      <c r="Y48" s="157">
        <v>2.5</v>
      </c>
      <c r="Z48" s="157">
        <v>-13</v>
      </c>
      <c r="AA48" s="157">
        <v>168</v>
      </c>
      <c r="AB48" s="157">
        <v>-46.7</v>
      </c>
      <c r="AC48" s="157">
        <v>94.6</v>
      </c>
      <c r="AD48" s="157">
        <v>97.6</v>
      </c>
      <c r="AE48" s="157">
        <v>22.5</v>
      </c>
      <c r="AF48" s="157">
        <v>346.6</v>
      </c>
      <c r="AG48" s="157">
        <v>-419</v>
      </c>
    </row>
    <row r="49" spans="1:33" x14ac:dyDescent="0.2">
      <c r="A49" s="156">
        <v>1992</v>
      </c>
      <c r="B49" s="157">
        <v>-412.1</v>
      </c>
      <c r="C49" s="157">
        <v>-343.2</v>
      </c>
      <c r="D49" s="157">
        <v>2386.4</v>
      </c>
      <c r="E49" s="157">
        <v>-2729.6</v>
      </c>
      <c r="F49" s="157">
        <v>-18.2</v>
      </c>
      <c r="G49" s="157">
        <v>-161.4</v>
      </c>
      <c r="H49" s="157">
        <v>218.8</v>
      </c>
      <c r="I49" s="157">
        <v>-75.599999999999994</v>
      </c>
      <c r="J49" s="157">
        <v>-214.1</v>
      </c>
      <c r="K49" s="157">
        <v>2.7</v>
      </c>
      <c r="L49" s="157">
        <v>-216.8</v>
      </c>
      <c r="M49" s="157">
        <v>163.4</v>
      </c>
      <c r="N49" s="157">
        <v>75</v>
      </c>
      <c r="O49" s="157">
        <v>88.4</v>
      </c>
      <c r="P49" s="157">
        <v>246.9</v>
      </c>
      <c r="Q49" s="157">
        <v>10</v>
      </c>
      <c r="R49" s="157">
        <v>10</v>
      </c>
      <c r="S49" s="157">
        <v>0</v>
      </c>
      <c r="T49" s="157">
        <v>236.9</v>
      </c>
      <c r="U49" s="157">
        <v>221.7</v>
      </c>
      <c r="V49" s="157">
        <v>-4.3</v>
      </c>
      <c r="W49" s="157">
        <v>226</v>
      </c>
      <c r="X49" s="157">
        <v>-17.100000000000001</v>
      </c>
      <c r="Y49" s="157">
        <v>-0.2</v>
      </c>
      <c r="Z49" s="157">
        <v>-16.899999999999999</v>
      </c>
      <c r="AA49" s="157">
        <v>32.299999999999997</v>
      </c>
      <c r="AB49" s="157">
        <v>-77.099999999999994</v>
      </c>
      <c r="AC49" s="157">
        <v>23.5</v>
      </c>
      <c r="AD49" s="157">
        <v>43.9</v>
      </c>
      <c r="AE49" s="157">
        <v>42</v>
      </c>
      <c r="AF49" s="157">
        <v>302.2</v>
      </c>
      <c r="AG49" s="157">
        <v>-137</v>
      </c>
    </row>
    <row r="50" spans="1:33" x14ac:dyDescent="0.2">
      <c r="A50" s="156">
        <v>1993</v>
      </c>
      <c r="B50" s="157">
        <v>-678.9</v>
      </c>
      <c r="C50" s="157">
        <v>-649.5</v>
      </c>
      <c r="D50" s="157">
        <v>2625.1</v>
      </c>
      <c r="E50" s="157">
        <v>-3274.5</v>
      </c>
      <c r="F50" s="157">
        <v>66.400000000000006</v>
      </c>
      <c r="G50" s="157">
        <v>-210.7</v>
      </c>
      <c r="H50" s="157">
        <v>327.8</v>
      </c>
      <c r="I50" s="157">
        <v>-50.7</v>
      </c>
      <c r="J50" s="157">
        <v>-239</v>
      </c>
      <c r="K50" s="157">
        <v>2.6</v>
      </c>
      <c r="L50" s="157">
        <v>-241.5</v>
      </c>
      <c r="M50" s="157">
        <v>143.1</v>
      </c>
      <c r="N50" s="157">
        <v>58.4</v>
      </c>
      <c r="O50" s="157">
        <v>84.7</v>
      </c>
      <c r="P50" s="157">
        <v>293.3</v>
      </c>
      <c r="Q50" s="157">
        <v>0</v>
      </c>
      <c r="R50" s="157">
        <v>0</v>
      </c>
      <c r="S50" s="157">
        <v>0</v>
      </c>
      <c r="T50" s="157">
        <v>293.3</v>
      </c>
      <c r="U50" s="157">
        <v>243.1</v>
      </c>
      <c r="V50" s="157">
        <v>-3.6</v>
      </c>
      <c r="W50" s="157">
        <v>246.7</v>
      </c>
      <c r="X50" s="157">
        <v>-3.9</v>
      </c>
      <c r="Y50" s="157">
        <v>1.2</v>
      </c>
      <c r="Z50" s="157">
        <v>-5.0999999999999996</v>
      </c>
      <c r="AA50" s="157">
        <v>54.1</v>
      </c>
      <c r="AB50" s="157">
        <v>-46.4</v>
      </c>
      <c r="AC50" s="157">
        <v>-89</v>
      </c>
      <c r="AD50" s="157">
        <v>128.80000000000001</v>
      </c>
      <c r="AE50" s="157">
        <v>60.7</v>
      </c>
      <c r="AF50" s="157">
        <v>409.6</v>
      </c>
      <c r="AG50" s="157">
        <v>-24</v>
      </c>
    </row>
    <row r="51" spans="1:33" x14ac:dyDescent="0.2">
      <c r="A51" s="156">
        <v>1994</v>
      </c>
      <c r="B51" s="157">
        <v>-516.6</v>
      </c>
      <c r="C51" s="157">
        <v>-624.70000000000005</v>
      </c>
      <c r="D51" s="157">
        <v>2881.6</v>
      </c>
      <c r="E51" s="157">
        <v>-3506.2</v>
      </c>
      <c r="F51" s="157">
        <v>91.9</v>
      </c>
      <c r="G51" s="157">
        <v>-206.8</v>
      </c>
      <c r="H51" s="157">
        <v>344.5</v>
      </c>
      <c r="I51" s="157">
        <v>-45.7</v>
      </c>
      <c r="J51" s="157">
        <v>-139.1</v>
      </c>
      <c r="K51" s="157">
        <v>-0.7</v>
      </c>
      <c r="L51" s="157">
        <v>-138.4</v>
      </c>
      <c r="M51" s="157">
        <v>155.30000000000001</v>
      </c>
      <c r="N51" s="157">
        <v>36</v>
      </c>
      <c r="O51" s="157">
        <v>119.2</v>
      </c>
      <c r="P51" s="157">
        <v>39.799999999999997</v>
      </c>
      <c r="Q51" s="157">
        <v>10.4</v>
      </c>
      <c r="R51" s="157">
        <v>10.4</v>
      </c>
      <c r="S51" s="157">
        <v>0</v>
      </c>
      <c r="T51" s="157">
        <v>29.4</v>
      </c>
      <c r="U51" s="157">
        <v>291.89999999999998</v>
      </c>
      <c r="V51" s="157">
        <v>-5.7</v>
      </c>
      <c r="W51" s="157">
        <v>297.60000000000002</v>
      </c>
      <c r="X51" s="157">
        <v>46.9</v>
      </c>
      <c r="Y51" s="157">
        <v>1</v>
      </c>
      <c r="Z51" s="157">
        <v>45.9</v>
      </c>
      <c r="AA51" s="157">
        <v>-309.39999999999998</v>
      </c>
      <c r="AB51" s="157">
        <v>131.69999999999999</v>
      </c>
      <c r="AC51" s="157">
        <v>-273.89999999999998</v>
      </c>
      <c r="AD51" s="157">
        <v>-145.19999999999999</v>
      </c>
      <c r="AE51" s="157">
        <v>-22</v>
      </c>
      <c r="AF51" s="157">
        <v>372.3</v>
      </c>
      <c r="AG51" s="157">
        <v>104.5</v>
      </c>
    </row>
    <row r="52" spans="1:33" x14ac:dyDescent="0.2">
      <c r="A52" s="156">
        <v>1995</v>
      </c>
      <c r="B52" s="157">
        <v>-357.4</v>
      </c>
      <c r="C52" s="157">
        <v>-322.3</v>
      </c>
      <c r="D52" s="157">
        <v>3481.8</v>
      </c>
      <c r="E52" s="157">
        <v>-3804.1</v>
      </c>
      <c r="F52" s="157">
        <v>56.4</v>
      </c>
      <c r="G52" s="157">
        <v>-236.6</v>
      </c>
      <c r="H52" s="157">
        <v>358.3</v>
      </c>
      <c r="I52" s="157">
        <v>-65.400000000000006</v>
      </c>
      <c r="J52" s="157">
        <v>-225.3</v>
      </c>
      <c r="K52" s="157">
        <v>-0.1</v>
      </c>
      <c r="L52" s="157">
        <v>-225.2</v>
      </c>
      <c r="M52" s="157">
        <v>133.80000000000001</v>
      </c>
      <c r="N52" s="157">
        <v>34.799999999999997</v>
      </c>
      <c r="O52" s="157">
        <v>99.1</v>
      </c>
      <c r="P52" s="157">
        <v>480.1</v>
      </c>
      <c r="Q52" s="157">
        <v>0</v>
      </c>
      <c r="R52" s="157">
        <v>0</v>
      </c>
      <c r="S52" s="157">
        <v>0</v>
      </c>
      <c r="T52" s="157">
        <v>480.1</v>
      </c>
      <c r="U52" s="157">
        <v>331.4</v>
      </c>
      <c r="V52" s="157">
        <v>-5.5</v>
      </c>
      <c r="W52" s="157">
        <v>336.9</v>
      </c>
      <c r="X52" s="157">
        <v>-24.9</v>
      </c>
      <c r="Y52" s="157">
        <v>-0.4</v>
      </c>
      <c r="Z52" s="157">
        <v>-24.4</v>
      </c>
      <c r="AA52" s="157">
        <v>173.5</v>
      </c>
      <c r="AB52" s="157">
        <v>159.80000000000001</v>
      </c>
      <c r="AC52" s="157">
        <v>-55.8</v>
      </c>
      <c r="AD52" s="157">
        <v>97.3</v>
      </c>
      <c r="AE52" s="157">
        <v>-27.7</v>
      </c>
      <c r="AF52" s="157">
        <v>63.7</v>
      </c>
      <c r="AG52" s="157">
        <v>-186.4</v>
      </c>
    </row>
    <row r="53" spans="1:33" x14ac:dyDescent="0.2">
      <c r="A53" s="156">
        <v>1996</v>
      </c>
      <c r="B53" s="157">
        <v>-264.10000000000002</v>
      </c>
      <c r="C53" s="157">
        <v>-249.2</v>
      </c>
      <c r="D53" s="157">
        <v>3774.1</v>
      </c>
      <c r="E53" s="157">
        <v>-4023.3</v>
      </c>
      <c r="F53" s="157">
        <v>20.3</v>
      </c>
      <c r="G53" s="157">
        <v>-250.8</v>
      </c>
      <c r="H53" s="157">
        <v>374</v>
      </c>
      <c r="I53" s="157">
        <v>-102.9</v>
      </c>
      <c r="J53" s="157">
        <v>-184.6</v>
      </c>
      <c r="K53" s="157">
        <v>1.9</v>
      </c>
      <c r="L53" s="157">
        <v>-186.5</v>
      </c>
      <c r="M53" s="157">
        <v>149.5</v>
      </c>
      <c r="N53" s="157">
        <v>45.7</v>
      </c>
      <c r="O53" s="157">
        <v>103.8</v>
      </c>
      <c r="P53" s="157">
        <v>67.599999999999994</v>
      </c>
      <c r="Q53" s="157">
        <v>28.1</v>
      </c>
      <c r="R53" s="157">
        <v>28.1</v>
      </c>
      <c r="S53" s="157">
        <v>0</v>
      </c>
      <c r="T53" s="157">
        <v>39.5</v>
      </c>
      <c r="U53" s="157">
        <v>421.3</v>
      </c>
      <c r="V53" s="157">
        <v>-5.7</v>
      </c>
      <c r="W53" s="157">
        <v>427</v>
      </c>
      <c r="X53" s="157">
        <v>-21.5</v>
      </c>
      <c r="Y53" s="157">
        <v>0</v>
      </c>
      <c r="Z53" s="157">
        <v>-21.5</v>
      </c>
      <c r="AA53" s="157">
        <v>-360.3</v>
      </c>
      <c r="AB53" s="157">
        <v>-67.3</v>
      </c>
      <c r="AC53" s="157">
        <v>-136.5</v>
      </c>
      <c r="AD53" s="157">
        <v>-44.7</v>
      </c>
      <c r="AE53" s="157">
        <v>-111.7</v>
      </c>
      <c r="AF53" s="157">
        <v>111.6</v>
      </c>
      <c r="AG53" s="157">
        <v>84.9</v>
      </c>
    </row>
    <row r="54" spans="1:33" x14ac:dyDescent="0.2">
      <c r="A54" s="156">
        <v>1997</v>
      </c>
      <c r="B54" s="157">
        <v>-480.9</v>
      </c>
      <c r="C54" s="157">
        <v>-497.6</v>
      </c>
      <c r="D54" s="157">
        <v>4220.6000000000004</v>
      </c>
      <c r="E54" s="157">
        <v>-4718.2</v>
      </c>
      <c r="F54" s="157">
        <v>140.19999999999999</v>
      </c>
      <c r="G54" s="157">
        <v>-189.1</v>
      </c>
      <c r="H54" s="157">
        <v>394.3</v>
      </c>
      <c r="I54" s="157">
        <v>-65.099999999999994</v>
      </c>
      <c r="J54" s="157">
        <v>-249</v>
      </c>
      <c r="K54" s="157">
        <v>5.5</v>
      </c>
      <c r="L54" s="157">
        <v>-254.5</v>
      </c>
      <c r="M54" s="157">
        <v>125.5</v>
      </c>
      <c r="N54" s="157">
        <v>37.5</v>
      </c>
      <c r="O54" s="157">
        <v>88</v>
      </c>
      <c r="P54" s="157">
        <v>508.5</v>
      </c>
      <c r="Q54" s="157">
        <v>0</v>
      </c>
      <c r="R54" s="157">
        <v>0</v>
      </c>
      <c r="S54" s="157">
        <v>0</v>
      </c>
      <c r="T54" s="157">
        <v>508.5</v>
      </c>
      <c r="U54" s="157">
        <v>402.5</v>
      </c>
      <c r="V54" s="157">
        <v>-4.4000000000000004</v>
      </c>
      <c r="W54" s="157">
        <v>406.9</v>
      </c>
      <c r="X54" s="157">
        <v>74.400000000000006</v>
      </c>
      <c r="Y54" s="157">
        <v>-24.5</v>
      </c>
      <c r="Z54" s="157">
        <v>98.9</v>
      </c>
      <c r="AA54" s="157">
        <v>31.6</v>
      </c>
      <c r="AB54" s="157">
        <v>84.1</v>
      </c>
      <c r="AC54" s="157">
        <v>18.5</v>
      </c>
      <c r="AD54" s="157">
        <v>-70.8</v>
      </c>
      <c r="AE54" s="157">
        <v>-0.3</v>
      </c>
      <c r="AF54" s="157">
        <v>189.1</v>
      </c>
      <c r="AG54" s="157">
        <v>-216.7</v>
      </c>
    </row>
    <row r="55" spans="1:33" x14ac:dyDescent="0.2">
      <c r="A55" s="156">
        <v>1998</v>
      </c>
      <c r="B55" s="157">
        <v>-520.70000000000005</v>
      </c>
      <c r="C55" s="157">
        <v>-399</v>
      </c>
      <c r="D55" s="157">
        <v>5538.3</v>
      </c>
      <c r="E55" s="157">
        <v>-5937.3</v>
      </c>
      <c r="F55" s="157">
        <v>233.6</v>
      </c>
      <c r="G55" s="157">
        <v>-213.6</v>
      </c>
      <c r="H55" s="157">
        <v>504.6</v>
      </c>
      <c r="I55" s="157">
        <v>-57.4</v>
      </c>
      <c r="J55" s="157">
        <v>-468.5</v>
      </c>
      <c r="K55" s="157">
        <v>-7.1</v>
      </c>
      <c r="L55" s="157">
        <v>-461.4</v>
      </c>
      <c r="M55" s="157">
        <v>113.2</v>
      </c>
      <c r="N55" s="157">
        <v>39.799999999999997</v>
      </c>
      <c r="O55" s="157">
        <v>73.400000000000006</v>
      </c>
      <c r="P55" s="157">
        <v>547.70000000000005</v>
      </c>
      <c r="Q55" s="157">
        <v>0</v>
      </c>
      <c r="R55" s="157">
        <v>0</v>
      </c>
      <c r="S55" s="157">
        <v>0</v>
      </c>
      <c r="T55" s="157">
        <v>547.70000000000005</v>
      </c>
      <c r="U55" s="157">
        <v>606.9</v>
      </c>
      <c r="V55" s="157">
        <v>-4.8</v>
      </c>
      <c r="W55" s="157">
        <v>611.70000000000005</v>
      </c>
      <c r="X55" s="157">
        <v>-85.6</v>
      </c>
      <c r="Y55" s="157">
        <v>-33.9</v>
      </c>
      <c r="Z55" s="157">
        <v>-51.8</v>
      </c>
      <c r="AA55" s="157">
        <v>26.5</v>
      </c>
      <c r="AB55" s="157">
        <v>1.1000000000000001</v>
      </c>
      <c r="AC55" s="157">
        <v>9.1999999999999993</v>
      </c>
      <c r="AD55" s="157">
        <v>21.3</v>
      </c>
      <c r="AE55" s="157">
        <v>-5.0999999999999996</v>
      </c>
      <c r="AF55" s="157">
        <v>-176.6</v>
      </c>
      <c r="AG55" s="157">
        <v>149.6</v>
      </c>
    </row>
    <row r="56" spans="1:33" x14ac:dyDescent="0.2">
      <c r="A56" s="156">
        <v>1999</v>
      </c>
      <c r="B56" s="158">
        <v>-650.48706375999996</v>
      </c>
      <c r="C56" s="158">
        <v>580.27</v>
      </c>
      <c r="D56" s="158">
        <v>6576.4160000000002</v>
      </c>
      <c r="E56" s="158">
        <v>-5996.1459999999997</v>
      </c>
      <c r="F56" s="158">
        <v>486.90319757999998</v>
      </c>
      <c r="G56" s="158">
        <v>-176.41152783000001</v>
      </c>
      <c r="H56" s="158">
        <v>651.24469999999997</v>
      </c>
      <c r="I56" s="158">
        <v>12.07002541</v>
      </c>
      <c r="J56" s="158">
        <v>-1821.6274309999999</v>
      </c>
      <c r="K56" s="158">
        <v>-14.771000000000001</v>
      </c>
      <c r="L56" s="158">
        <v>-1806.8564309999999</v>
      </c>
      <c r="M56" s="158">
        <v>103.96716966</v>
      </c>
      <c r="N56" s="158">
        <v>54.103000000000002</v>
      </c>
      <c r="O56" s="158">
        <v>49.864169660000002</v>
      </c>
      <c r="P56" s="158">
        <v>934.42556430000002</v>
      </c>
      <c r="Q56" s="158">
        <v>2.214</v>
      </c>
      <c r="R56" s="158">
        <v>2.214</v>
      </c>
      <c r="S56" s="158">
        <v>0</v>
      </c>
      <c r="T56" s="158">
        <v>932.21156429999996</v>
      </c>
      <c r="U56" s="158">
        <v>614.46563000000003</v>
      </c>
      <c r="V56" s="158">
        <v>-5.0035819999999998</v>
      </c>
      <c r="W56" s="158">
        <v>619.46921199999997</v>
      </c>
      <c r="X56" s="158">
        <v>85.171740999999997</v>
      </c>
      <c r="Y56" s="158">
        <v>-28.125159</v>
      </c>
      <c r="Z56" s="158">
        <v>113.29689999999999</v>
      </c>
      <c r="AA56" s="158">
        <v>232.57419329999999</v>
      </c>
      <c r="AB56" s="158">
        <v>-62.274954000000001</v>
      </c>
      <c r="AC56" s="158">
        <v>15.6411035</v>
      </c>
      <c r="AD56" s="158">
        <v>289.760043</v>
      </c>
      <c r="AE56" s="158">
        <v>-10.551999199999999</v>
      </c>
      <c r="AF56" s="158">
        <v>196.12849946</v>
      </c>
      <c r="AG56" s="158">
        <v>-480.06700000000001</v>
      </c>
    </row>
    <row r="57" spans="1:33" x14ac:dyDescent="0.2">
      <c r="A57" s="156">
        <v>2000</v>
      </c>
      <c r="B57" s="158">
        <v>-690.70630215000006</v>
      </c>
      <c r="C57" s="158">
        <v>-210.47646646000001</v>
      </c>
      <c r="D57" s="158">
        <v>5813.3555765000001</v>
      </c>
      <c r="E57" s="158">
        <v>-6023.8320429599999</v>
      </c>
      <c r="F57" s="158">
        <v>678.83223193000003</v>
      </c>
      <c r="G57" s="158">
        <v>-143.61704251</v>
      </c>
      <c r="H57" s="158">
        <v>817.06162900000004</v>
      </c>
      <c r="I57" s="158">
        <v>5.38764544</v>
      </c>
      <c r="J57" s="158">
        <v>-1252.4350870200001</v>
      </c>
      <c r="K57" s="158">
        <v>-18.68466274</v>
      </c>
      <c r="L57" s="158">
        <v>-1233.7504242800001</v>
      </c>
      <c r="M57" s="158">
        <v>93.373019400000004</v>
      </c>
      <c r="N57" s="158">
        <v>48.974263999999998</v>
      </c>
      <c r="O57" s="158">
        <v>44.398755399999999</v>
      </c>
      <c r="P57" s="158">
        <v>159.33962319</v>
      </c>
      <c r="Q57" s="158">
        <v>18.142904600000001</v>
      </c>
      <c r="R57" s="158">
        <v>18.142904600000001</v>
      </c>
      <c r="S57" s="158">
        <v>0</v>
      </c>
      <c r="T57" s="158">
        <v>141.19671858999999</v>
      </c>
      <c r="U57" s="158">
        <v>400.11014699999998</v>
      </c>
      <c r="V57" s="158">
        <v>-8.4542999999999999</v>
      </c>
      <c r="W57" s="158">
        <v>408.56444699999997</v>
      </c>
      <c r="X57" s="158">
        <v>-68.811573199999998</v>
      </c>
      <c r="Y57" s="158">
        <v>-4.048</v>
      </c>
      <c r="Z57" s="158">
        <v>-64.763573199999996</v>
      </c>
      <c r="AA57" s="158">
        <v>-190.10185521</v>
      </c>
      <c r="AB57" s="158">
        <v>27.424728689999998</v>
      </c>
      <c r="AC57" s="158">
        <v>41.975507100000002</v>
      </c>
      <c r="AD57" s="158">
        <v>-282.28032100000001</v>
      </c>
      <c r="AE57" s="158">
        <v>22.778230000000001</v>
      </c>
      <c r="AF57" s="158">
        <v>379.17467895999999</v>
      </c>
      <c r="AG57" s="158">
        <v>152.19200000000001</v>
      </c>
    </row>
    <row r="58" spans="1:33" x14ac:dyDescent="0.2">
      <c r="A58" s="156">
        <v>2001</v>
      </c>
      <c r="B58" s="158">
        <v>-602.92342053000004</v>
      </c>
      <c r="C58" s="158">
        <v>-820.14032497999995</v>
      </c>
      <c r="D58" s="158">
        <v>4923.1726751799997</v>
      </c>
      <c r="E58" s="158">
        <v>-5743.3130001600002</v>
      </c>
      <c r="F58" s="158">
        <v>745.67380230000003</v>
      </c>
      <c r="G58" s="158">
        <v>-157.04705268000001</v>
      </c>
      <c r="H58" s="158">
        <v>808.85872900000004</v>
      </c>
      <c r="I58" s="158">
        <v>93.862125980000002</v>
      </c>
      <c r="J58" s="158">
        <v>-679.34798952999995</v>
      </c>
      <c r="K58" s="158">
        <v>-19.205539999999999</v>
      </c>
      <c r="L58" s="158">
        <v>-660.14244953000002</v>
      </c>
      <c r="M58" s="158">
        <v>150.89109167999999</v>
      </c>
      <c r="N58" s="158">
        <v>14.825291890000001</v>
      </c>
      <c r="O58" s="158">
        <v>136.06579979</v>
      </c>
      <c r="P58" s="158">
        <v>447.55624399999999</v>
      </c>
      <c r="Q58" s="158">
        <v>19.304839080000001</v>
      </c>
      <c r="R58" s="158">
        <v>19.304839080000001</v>
      </c>
      <c r="S58" s="158">
        <v>0</v>
      </c>
      <c r="T58" s="158">
        <v>428.25140492000003</v>
      </c>
      <c r="U58" s="158">
        <v>450.839541</v>
      </c>
      <c r="V58" s="158">
        <v>-9.5384770000000003</v>
      </c>
      <c r="W58" s="158">
        <v>460.378018</v>
      </c>
      <c r="X58" s="158">
        <v>18.6397902</v>
      </c>
      <c r="Y58" s="158">
        <v>-21.9497</v>
      </c>
      <c r="Z58" s="158">
        <v>40.5894902</v>
      </c>
      <c r="AA58" s="158">
        <v>-41.227926279999998</v>
      </c>
      <c r="AB58" s="158">
        <v>-32.11795884</v>
      </c>
      <c r="AC58" s="158">
        <v>-126.86956410000001</v>
      </c>
      <c r="AD58" s="158">
        <v>110.18182766</v>
      </c>
      <c r="AE58" s="158">
        <v>7.577769</v>
      </c>
      <c r="AF58" s="158">
        <v>168.51517652999999</v>
      </c>
      <c r="AG58" s="158">
        <v>-13.148</v>
      </c>
    </row>
    <row r="59" spans="1:33" x14ac:dyDescent="0.2">
      <c r="A59" s="156">
        <v>2002</v>
      </c>
      <c r="B59" s="158">
        <v>-856.92050720999998</v>
      </c>
      <c r="C59" s="158">
        <v>-1277.73906612</v>
      </c>
      <c r="D59" s="158">
        <v>5269.9245795899997</v>
      </c>
      <c r="E59" s="158">
        <v>-6547.6636457100003</v>
      </c>
      <c r="F59" s="158">
        <v>685.15541054000005</v>
      </c>
      <c r="G59" s="158">
        <v>-203.06618544</v>
      </c>
      <c r="H59" s="158">
        <v>815.72576005999997</v>
      </c>
      <c r="I59" s="158">
        <v>72.495835920000005</v>
      </c>
      <c r="J59" s="158">
        <v>-439.79340635</v>
      </c>
      <c r="K59" s="158">
        <v>-19.031113999999999</v>
      </c>
      <c r="L59" s="158">
        <v>-420.76229235</v>
      </c>
      <c r="M59" s="158">
        <v>175.45655472000001</v>
      </c>
      <c r="N59" s="158">
        <v>3.3120405599999998</v>
      </c>
      <c r="O59" s="158">
        <v>172.14451416</v>
      </c>
      <c r="P59" s="158">
        <v>1070.9487408</v>
      </c>
      <c r="Q59" s="158">
        <v>12.963522920000001</v>
      </c>
      <c r="R59" s="158">
        <v>12.963522920000001</v>
      </c>
      <c r="S59" s="158">
        <v>0</v>
      </c>
      <c r="T59" s="158">
        <v>1057.9852178799999</v>
      </c>
      <c r="U59" s="158">
        <v>625.30576799999994</v>
      </c>
      <c r="V59" s="158">
        <v>-34.049784000000002</v>
      </c>
      <c r="W59" s="158">
        <v>659.35555199999999</v>
      </c>
      <c r="X59" s="158">
        <v>103.39392119999999</v>
      </c>
      <c r="Y59" s="158">
        <v>4.613162</v>
      </c>
      <c r="Z59" s="158">
        <v>98.780759200000006</v>
      </c>
      <c r="AA59" s="158">
        <v>329.28552868000003</v>
      </c>
      <c r="AB59" s="158">
        <v>-5.1067413699999999</v>
      </c>
      <c r="AC59" s="158">
        <v>-22.911297149999999</v>
      </c>
      <c r="AD59" s="158">
        <v>358.30804719999998</v>
      </c>
      <c r="AE59" s="158">
        <v>-1.00448</v>
      </c>
      <c r="AF59" s="158">
        <v>-51.032973589999997</v>
      </c>
      <c r="AG59" s="158">
        <v>-162.99526</v>
      </c>
    </row>
    <row r="60" spans="1:33" x14ac:dyDescent="0.2">
      <c r="A60" s="156">
        <v>2003</v>
      </c>
      <c r="B60" s="158">
        <v>-880.02924039000004</v>
      </c>
      <c r="C60" s="158">
        <v>-1089.36072524</v>
      </c>
      <c r="D60" s="158">
        <v>6162.9811491999999</v>
      </c>
      <c r="E60" s="158">
        <v>-7252.3418744399996</v>
      </c>
      <c r="F60" s="158">
        <v>776.39053462000004</v>
      </c>
      <c r="G60" s="158">
        <v>-267.85611992999998</v>
      </c>
      <c r="H60" s="158">
        <v>939.92100946000005</v>
      </c>
      <c r="I60" s="158">
        <v>104.32564508999999</v>
      </c>
      <c r="J60" s="158">
        <v>-775.87859552999998</v>
      </c>
      <c r="K60" s="158">
        <v>-21.381246000000001</v>
      </c>
      <c r="L60" s="158">
        <v>-754.49734952999995</v>
      </c>
      <c r="M60" s="158">
        <v>208.81954576000001</v>
      </c>
      <c r="N60" s="158">
        <v>3.5988769999999999</v>
      </c>
      <c r="O60" s="158">
        <v>205.22066876</v>
      </c>
      <c r="P60" s="158">
        <v>1183.7831244500001</v>
      </c>
      <c r="Q60" s="158">
        <v>25.28357724</v>
      </c>
      <c r="R60" s="158">
        <v>25.28357724</v>
      </c>
      <c r="S60" s="158">
        <v>0</v>
      </c>
      <c r="T60" s="158">
        <v>1158.4995472099999</v>
      </c>
      <c r="U60" s="158">
        <v>548.12207584999999</v>
      </c>
      <c r="V60" s="158">
        <v>-26.94280715</v>
      </c>
      <c r="W60" s="158">
        <v>575.06488300000001</v>
      </c>
      <c r="X60" s="158">
        <v>11.163440250000001</v>
      </c>
      <c r="Y60" s="158">
        <v>-1.5198609999999999</v>
      </c>
      <c r="Z60" s="158">
        <v>12.68330125</v>
      </c>
      <c r="AA60" s="158">
        <v>599.21403110999995</v>
      </c>
      <c r="AB60" s="158">
        <v>2.9691548499999998</v>
      </c>
      <c r="AC60" s="158">
        <v>429.41132356999998</v>
      </c>
      <c r="AD60" s="158">
        <v>183.33848270999999</v>
      </c>
      <c r="AE60" s="158">
        <v>-16.50493002</v>
      </c>
      <c r="AF60" s="158">
        <v>35.102315939999997</v>
      </c>
      <c r="AG60" s="158">
        <v>-338.8562</v>
      </c>
    </row>
    <row r="61" spans="1:33" x14ac:dyDescent="0.2">
      <c r="A61" s="156">
        <v>2004</v>
      </c>
      <c r="B61" s="158">
        <v>-791.46844429999999</v>
      </c>
      <c r="C61" s="158">
        <v>-1421.2866643899999</v>
      </c>
      <c r="D61" s="158">
        <v>6369.693843</v>
      </c>
      <c r="E61" s="158">
        <v>-7790.9805073899997</v>
      </c>
      <c r="F61" s="158">
        <v>857.37188672000002</v>
      </c>
      <c r="G61" s="158">
        <v>-336.11265750000001</v>
      </c>
      <c r="H61" s="158">
        <v>1052.8576312600001</v>
      </c>
      <c r="I61" s="158">
        <v>140.62691296</v>
      </c>
      <c r="J61" s="158">
        <v>-439.98191091000001</v>
      </c>
      <c r="K61" s="158">
        <v>-19.302554799999999</v>
      </c>
      <c r="L61" s="158">
        <v>-420.67935611000001</v>
      </c>
      <c r="M61" s="158">
        <v>212.42824428</v>
      </c>
      <c r="N61" s="158">
        <v>6.2484000000000002</v>
      </c>
      <c r="O61" s="158">
        <v>206.17984428</v>
      </c>
      <c r="P61" s="158">
        <v>842.97595320999994</v>
      </c>
      <c r="Q61" s="158">
        <v>12.701859000000001</v>
      </c>
      <c r="R61" s="158">
        <v>12.701859000000001</v>
      </c>
      <c r="S61" s="158">
        <v>0</v>
      </c>
      <c r="T61" s="158">
        <v>830.27409421000004</v>
      </c>
      <c r="U61" s="158">
        <v>733.25876900000003</v>
      </c>
      <c r="V61" s="158">
        <v>-60.575778999999997</v>
      </c>
      <c r="W61" s="158">
        <v>793.83454800000004</v>
      </c>
      <c r="X61" s="158">
        <v>141.58889858000001</v>
      </c>
      <c r="Y61" s="158">
        <v>-6.6292304800000004</v>
      </c>
      <c r="Z61" s="158">
        <v>148.21812906</v>
      </c>
      <c r="AA61" s="158">
        <v>-44.573573369999998</v>
      </c>
      <c r="AB61" s="158">
        <v>207.1961326</v>
      </c>
      <c r="AC61" s="158">
        <v>19.340261959999999</v>
      </c>
      <c r="AD61" s="158">
        <v>-266.65160408999998</v>
      </c>
      <c r="AE61" s="158">
        <v>-4.4583638399999996</v>
      </c>
      <c r="AF61" s="158">
        <v>28.787608179999999</v>
      </c>
      <c r="AG61" s="158">
        <v>-80.295117090000005</v>
      </c>
    </row>
    <row r="62" spans="1:33" x14ac:dyDescent="0.2">
      <c r="A62" s="156">
        <v>2005</v>
      </c>
      <c r="B62" s="158">
        <v>-980.95478548999995</v>
      </c>
      <c r="C62" s="158">
        <v>-2158.8687206899999</v>
      </c>
      <c r="D62" s="158">
        <v>7099.4231468999997</v>
      </c>
      <c r="E62" s="158">
        <v>-9258.29186759</v>
      </c>
      <c r="F62" s="158">
        <v>1116.00751373</v>
      </c>
      <c r="G62" s="158">
        <v>-350.10836094000001</v>
      </c>
      <c r="H62" s="158">
        <v>1201.2917825699999</v>
      </c>
      <c r="I62" s="158">
        <v>264.82409209999997</v>
      </c>
      <c r="J62" s="158">
        <v>-208.52205628999999</v>
      </c>
      <c r="K62" s="158">
        <v>7.4980000000000002</v>
      </c>
      <c r="L62" s="158">
        <v>-216.02005629000001</v>
      </c>
      <c r="M62" s="158">
        <v>270.42847776000002</v>
      </c>
      <c r="N62" s="158">
        <v>4.2889999999999997</v>
      </c>
      <c r="O62" s="158">
        <v>266.13947775999998</v>
      </c>
      <c r="P62" s="158">
        <v>1230.00090742</v>
      </c>
      <c r="Q62" s="158">
        <v>15.872960320000001</v>
      </c>
      <c r="R62" s="158">
        <v>15.872960320000001</v>
      </c>
      <c r="S62" s="158">
        <v>0</v>
      </c>
      <c r="T62" s="158">
        <v>1214.1279471</v>
      </c>
      <c r="U62" s="158">
        <v>904.00427000000002</v>
      </c>
      <c r="V62" s="158">
        <v>42.962243999999998</v>
      </c>
      <c r="W62" s="158">
        <v>861.04202599999996</v>
      </c>
      <c r="X62" s="158">
        <v>-344.51469286999998</v>
      </c>
      <c r="Y62" s="158">
        <v>-6.1378500499999999</v>
      </c>
      <c r="Z62" s="158">
        <v>-338.37684281999998</v>
      </c>
      <c r="AA62" s="158">
        <v>654.63836996999999</v>
      </c>
      <c r="AB62" s="158">
        <v>391.04499535999997</v>
      </c>
      <c r="AC62" s="158">
        <v>63.255897949999998</v>
      </c>
      <c r="AD62" s="158">
        <v>211.91048173999999</v>
      </c>
      <c r="AE62" s="158">
        <v>-11.57300508</v>
      </c>
      <c r="AF62" s="158">
        <v>144.42445312999999</v>
      </c>
      <c r="AG62" s="158">
        <v>-393.47057505999999</v>
      </c>
    </row>
    <row r="63" spans="1:33" x14ac:dyDescent="0.2">
      <c r="A63" s="156">
        <v>2006</v>
      </c>
      <c r="B63" s="158">
        <v>-1022.60321786</v>
      </c>
      <c r="C63" s="158">
        <v>-2727.1352054200001</v>
      </c>
      <c r="D63" s="158">
        <v>8101.7336273000001</v>
      </c>
      <c r="E63" s="158">
        <v>-10828.86883272</v>
      </c>
      <c r="F63" s="158">
        <v>1351.0646940300001</v>
      </c>
      <c r="G63" s="158">
        <v>-370.58762182999999</v>
      </c>
      <c r="H63" s="158">
        <v>1221.8248461400001</v>
      </c>
      <c r="I63" s="158">
        <v>499.82746972000001</v>
      </c>
      <c r="J63" s="158">
        <v>4.2757751300000004</v>
      </c>
      <c r="K63" s="158">
        <v>9.8391500000000001</v>
      </c>
      <c r="L63" s="158">
        <v>-5.5633748699999996</v>
      </c>
      <c r="M63" s="158">
        <v>349.19151840000001</v>
      </c>
      <c r="N63" s="158">
        <v>18.249870000000001</v>
      </c>
      <c r="O63" s="158">
        <v>330.94164840000002</v>
      </c>
      <c r="P63" s="158">
        <v>1903.9053257400001</v>
      </c>
      <c r="Q63" s="158">
        <v>1.0858005399999999</v>
      </c>
      <c r="R63" s="158">
        <v>1.0858005399999999</v>
      </c>
      <c r="S63" s="158">
        <v>0</v>
      </c>
      <c r="T63" s="158">
        <v>1902.8195252</v>
      </c>
      <c r="U63" s="158">
        <v>1371.0038075800001</v>
      </c>
      <c r="V63" s="158">
        <v>-98.085426999999996</v>
      </c>
      <c r="W63" s="158">
        <v>1469.08923458</v>
      </c>
      <c r="X63" s="158">
        <v>-493.14901300999998</v>
      </c>
      <c r="Y63" s="158">
        <v>3.8936150999999999</v>
      </c>
      <c r="Z63" s="158">
        <v>-497.04262811000001</v>
      </c>
      <c r="AA63" s="158">
        <v>1024.9647306300001</v>
      </c>
      <c r="AB63" s="158">
        <v>51.659269180000003</v>
      </c>
      <c r="AC63" s="158">
        <v>233.60154972000001</v>
      </c>
      <c r="AD63" s="158">
        <v>745.15193678000003</v>
      </c>
      <c r="AE63" s="158">
        <v>-5.44802505</v>
      </c>
      <c r="AF63" s="158">
        <v>149.52302743999999</v>
      </c>
      <c r="AG63" s="158">
        <v>-1030.8251353200001</v>
      </c>
    </row>
    <row r="64" spans="1:33" x14ac:dyDescent="0.2">
      <c r="A64" s="156">
        <v>2007</v>
      </c>
      <c r="B64" s="158">
        <v>-1646.3538049700001</v>
      </c>
      <c r="C64" s="158">
        <v>-2985.4502982399999</v>
      </c>
      <c r="D64" s="158">
        <v>9299.4773080100003</v>
      </c>
      <c r="E64" s="158">
        <v>-12284.927606249999</v>
      </c>
      <c r="F64" s="158">
        <v>1734.0674778099999</v>
      </c>
      <c r="G64" s="158">
        <v>-325.41273360000002</v>
      </c>
      <c r="H64" s="158">
        <v>1392.7392265000001</v>
      </c>
      <c r="I64" s="158">
        <v>666.74098490999995</v>
      </c>
      <c r="J64" s="158">
        <v>-864.72342208999999</v>
      </c>
      <c r="K64" s="158">
        <v>8.3955145200000008</v>
      </c>
      <c r="L64" s="158">
        <v>-873.11893660999999</v>
      </c>
      <c r="M64" s="158">
        <v>469.75243755000002</v>
      </c>
      <c r="N64" s="158">
        <v>11.994</v>
      </c>
      <c r="O64" s="158">
        <v>457.75843755</v>
      </c>
      <c r="P64" s="158">
        <v>2581.0874664600001</v>
      </c>
      <c r="Q64" s="158">
        <v>21.167348400000002</v>
      </c>
      <c r="R64" s="158">
        <v>21.167348400000002</v>
      </c>
      <c r="S64" s="158">
        <v>0</v>
      </c>
      <c r="T64" s="158">
        <v>2559.9201180599998</v>
      </c>
      <c r="U64" s="158">
        <v>1633.6912580000001</v>
      </c>
      <c r="V64" s="158">
        <v>-262.40403900000001</v>
      </c>
      <c r="W64" s="158">
        <v>1896.0952970000001</v>
      </c>
      <c r="X64" s="158">
        <v>-0.39252502</v>
      </c>
      <c r="Y64" s="158">
        <v>-42.151562519999999</v>
      </c>
      <c r="Z64" s="158">
        <v>41.759037499999998</v>
      </c>
      <c r="AA64" s="158">
        <v>926.62138507999998</v>
      </c>
      <c r="AB64" s="158">
        <v>52.125332370000002</v>
      </c>
      <c r="AC64" s="158">
        <v>962.51145283000005</v>
      </c>
      <c r="AD64" s="158">
        <v>-79.251978500000007</v>
      </c>
      <c r="AE64" s="158">
        <v>-8.7634216200000008</v>
      </c>
      <c r="AF64" s="158">
        <v>212.96751280000001</v>
      </c>
      <c r="AG64" s="158">
        <v>-1147.7011742899999</v>
      </c>
    </row>
    <row r="65" spans="1:33" x14ac:dyDescent="0.2">
      <c r="A65" s="156">
        <v>2008</v>
      </c>
      <c r="B65" s="158">
        <v>-2787.2741352200001</v>
      </c>
      <c r="C65" s="158">
        <v>-5013.3306372799998</v>
      </c>
      <c r="D65" s="158">
        <v>9555.3676761299994</v>
      </c>
      <c r="E65" s="158">
        <v>-14568.698313409999</v>
      </c>
      <c r="F65" s="158">
        <v>2200.9212520000001</v>
      </c>
      <c r="G65" s="158">
        <v>-312.20974262999999</v>
      </c>
      <c r="H65" s="158">
        <v>1689.42720515</v>
      </c>
      <c r="I65" s="158">
        <v>823.70378947999995</v>
      </c>
      <c r="J65" s="158">
        <v>-417.09506678999998</v>
      </c>
      <c r="K65" s="158">
        <v>6.58</v>
      </c>
      <c r="L65" s="158">
        <v>-423.67506679000002</v>
      </c>
      <c r="M65" s="158">
        <v>442.23031685000001</v>
      </c>
      <c r="N65" s="158">
        <v>31.175999999999998</v>
      </c>
      <c r="O65" s="158">
        <v>411.05431685000002</v>
      </c>
      <c r="P65" s="158">
        <v>2486.95593405</v>
      </c>
      <c r="Q65" s="158">
        <v>7.4189099299999999</v>
      </c>
      <c r="R65" s="158">
        <v>7.4189099299999999</v>
      </c>
      <c r="S65" s="158">
        <v>0</v>
      </c>
      <c r="T65" s="158">
        <v>2479.5370241199998</v>
      </c>
      <c r="U65" s="158">
        <v>2072.3250849999999</v>
      </c>
      <c r="V65" s="158">
        <v>-5.9136470000000001</v>
      </c>
      <c r="W65" s="158">
        <v>2078.2387319999998</v>
      </c>
      <c r="X65" s="158">
        <v>401.64642620000001</v>
      </c>
      <c r="Y65" s="158">
        <v>-11.54368097</v>
      </c>
      <c r="Z65" s="158">
        <v>413.19010716999998</v>
      </c>
      <c r="AA65" s="158">
        <v>5.5655129199999998</v>
      </c>
      <c r="AB65" s="158">
        <v>11.777800040000001</v>
      </c>
      <c r="AC65" s="158">
        <v>479.1200948</v>
      </c>
      <c r="AD65" s="158">
        <v>-606.87114220000001</v>
      </c>
      <c r="AE65" s="158">
        <v>121.53876028000001</v>
      </c>
      <c r="AF65" s="158">
        <v>-47.682964499999997</v>
      </c>
      <c r="AG65" s="158">
        <v>348.00116566999998</v>
      </c>
    </row>
    <row r="66" spans="1:33" x14ac:dyDescent="0.2">
      <c r="A66" s="156">
        <v>2009</v>
      </c>
      <c r="B66" s="158">
        <v>-576.00402387999998</v>
      </c>
      <c r="C66" s="158">
        <v>-2039.0601530500001</v>
      </c>
      <c r="D66" s="158">
        <v>8838.2253963399999</v>
      </c>
      <c r="E66" s="158">
        <v>-10877.285549390001</v>
      </c>
      <c r="F66" s="158">
        <v>2188.1005580299998</v>
      </c>
      <c r="G66" s="158">
        <v>-214.78824506999999</v>
      </c>
      <c r="H66" s="158">
        <v>1447.6510187599999</v>
      </c>
      <c r="I66" s="158">
        <v>955.23778433999996</v>
      </c>
      <c r="J66" s="158">
        <v>-1083.73828162</v>
      </c>
      <c r="K66" s="158">
        <v>9.734</v>
      </c>
      <c r="L66" s="158">
        <v>-1093.4722816200001</v>
      </c>
      <c r="M66" s="158">
        <v>358.69385276000003</v>
      </c>
      <c r="N66" s="158">
        <v>23.62</v>
      </c>
      <c r="O66" s="158">
        <v>335.07385276000002</v>
      </c>
      <c r="P66" s="158">
        <v>707.16771210000002</v>
      </c>
      <c r="Q66" s="158">
        <v>58.318530850000002</v>
      </c>
      <c r="R66" s="158">
        <v>58.318530850000002</v>
      </c>
      <c r="S66" s="158">
        <v>0</v>
      </c>
      <c r="T66" s="158">
        <v>648.84918125000002</v>
      </c>
      <c r="U66" s="158">
        <v>1339.038362</v>
      </c>
      <c r="V66" s="158">
        <v>-7.4640449999999996</v>
      </c>
      <c r="W66" s="158">
        <v>1346.5024069999999</v>
      </c>
      <c r="X66" s="158">
        <v>-286.07678392999998</v>
      </c>
      <c r="Y66" s="158">
        <v>-2.7351848900000002</v>
      </c>
      <c r="Z66" s="158">
        <v>-283.34159904000001</v>
      </c>
      <c r="AA66" s="158">
        <v>-404.11239682000001</v>
      </c>
      <c r="AB66" s="158">
        <v>-222.70420872</v>
      </c>
      <c r="AC66" s="158">
        <v>-776.19599898000001</v>
      </c>
      <c r="AD66" s="158">
        <v>380.24816220999998</v>
      </c>
      <c r="AE66" s="158">
        <v>214.53964866999999</v>
      </c>
      <c r="AF66" s="158">
        <v>129.29365770000001</v>
      </c>
      <c r="AG66" s="158">
        <v>-260.45734592000002</v>
      </c>
    </row>
    <row r="67" spans="1:33" x14ac:dyDescent="0.2">
      <c r="A67" s="156">
        <v>2010</v>
      </c>
      <c r="B67" s="158">
        <v>-1281.18837586</v>
      </c>
      <c r="C67" s="158">
        <v>-3439.6933668900001</v>
      </c>
      <c r="D67" s="158">
        <v>9516.2514769499994</v>
      </c>
      <c r="E67" s="158">
        <v>-12955.94484384</v>
      </c>
      <c r="F67" s="158">
        <v>2537.2354527299999</v>
      </c>
      <c r="G67" s="158">
        <v>-358.54386542999998</v>
      </c>
      <c r="H67" s="158">
        <v>1575.10671073</v>
      </c>
      <c r="I67" s="158">
        <v>1320.67260743</v>
      </c>
      <c r="J67" s="158">
        <v>-745.15988230999994</v>
      </c>
      <c r="K67" s="158">
        <v>-7.1310039999999999</v>
      </c>
      <c r="L67" s="158">
        <v>-738.02887830999998</v>
      </c>
      <c r="M67" s="158">
        <v>366.42942061000002</v>
      </c>
      <c r="N67" s="158">
        <v>10.347</v>
      </c>
      <c r="O67" s="158">
        <v>356.08242060999999</v>
      </c>
      <c r="P67" s="158">
        <v>1986.3091478900001</v>
      </c>
      <c r="Q67" s="158">
        <v>53.505054000000001</v>
      </c>
      <c r="R67" s="158">
        <v>53.505054000000001</v>
      </c>
      <c r="S67" s="158">
        <v>0</v>
      </c>
      <c r="T67" s="158">
        <v>1932.8040938900001</v>
      </c>
      <c r="U67" s="158">
        <v>1440.85497128</v>
      </c>
      <c r="V67" s="158">
        <v>-24.775492719999999</v>
      </c>
      <c r="W67" s="158">
        <v>1465.6304640000001</v>
      </c>
      <c r="X67" s="158">
        <v>373.06468746000002</v>
      </c>
      <c r="Y67" s="158">
        <v>2.2993317499999999</v>
      </c>
      <c r="Z67" s="158">
        <v>370.76535570999999</v>
      </c>
      <c r="AA67" s="158">
        <v>118.88443515</v>
      </c>
      <c r="AB67" s="158">
        <v>-298.02265466</v>
      </c>
      <c r="AC67" s="158">
        <v>613.04387935</v>
      </c>
      <c r="AD67" s="158">
        <v>-124.07897681</v>
      </c>
      <c r="AE67" s="158">
        <v>-72.057812729999995</v>
      </c>
      <c r="AF67" s="158">
        <v>-144.05524998000001</v>
      </c>
      <c r="AG67" s="158">
        <v>-561.06552205000003</v>
      </c>
    </row>
    <row r="68" spans="1:33" x14ac:dyDescent="0.2">
      <c r="A68" s="156">
        <v>2011</v>
      </c>
      <c r="B68" s="158">
        <v>-2228.34827683</v>
      </c>
      <c r="C68" s="158">
        <v>-5144.3660327400003</v>
      </c>
      <c r="D68" s="158">
        <v>10425.689054160001</v>
      </c>
      <c r="E68" s="158">
        <v>-15570.0550869</v>
      </c>
      <c r="F68" s="158">
        <v>3182.0936789799998</v>
      </c>
      <c r="G68" s="158">
        <v>-373.02425495</v>
      </c>
      <c r="H68" s="158">
        <v>1747.06165943</v>
      </c>
      <c r="I68" s="158">
        <v>1808.0562745</v>
      </c>
      <c r="J68" s="158">
        <v>-588.99888409000005</v>
      </c>
      <c r="K68" s="158">
        <v>0.16991999999999999</v>
      </c>
      <c r="L68" s="158">
        <v>-589.16880408999998</v>
      </c>
      <c r="M68" s="158">
        <v>322.92296102</v>
      </c>
      <c r="N68" s="158">
        <v>18.6815</v>
      </c>
      <c r="O68" s="158">
        <v>304.24146101999997</v>
      </c>
      <c r="P68" s="158">
        <v>2578.9053245999999</v>
      </c>
      <c r="Q68" s="158">
        <v>21.60572471</v>
      </c>
      <c r="R68" s="158">
        <v>21.60572471</v>
      </c>
      <c r="S68" s="158">
        <v>0</v>
      </c>
      <c r="T68" s="158">
        <v>2557.2995998900001</v>
      </c>
      <c r="U68" s="158">
        <v>2120.5694092499998</v>
      </c>
      <c r="V68" s="158">
        <v>-57.794342499999999</v>
      </c>
      <c r="W68" s="158">
        <v>2178.3637517500001</v>
      </c>
      <c r="X68" s="158">
        <v>263.35713456000002</v>
      </c>
      <c r="Y68" s="158">
        <v>0.37757066</v>
      </c>
      <c r="Z68" s="158">
        <v>262.97956390000002</v>
      </c>
      <c r="AA68" s="158">
        <v>173.37305608</v>
      </c>
      <c r="AB68" s="158">
        <v>-223.86766549999999</v>
      </c>
      <c r="AC68" s="158">
        <v>605.46042674</v>
      </c>
      <c r="AD68" s="158">
        <v>-135.09372221999999</v>
      </c>
      <c r="AE68" s="158">
        <v>-73.12598294</v>
      </c>
      <c r="AF68" s="158">
        <v>-218.19949342000001</v>
      </c>
      <c r="AG68" s="158">
        <v>-132.35755434999999</v>
      </c>
    </row>
    <row r="69" spans="1:33" x14ac:dyDescent="0.2">
      <c r="A69" s="156">
        <v>2012</v>
      </c>
      <c r="B69" s="158">
        <v>-2407.6529756700002</v>
      </c>
      <c r="C69" s="158">
        <v>-5375.1949649899998</v>
      </c>
      <c r="D69" s="158">
        <v>11454.084079480001</v>
      </c>
      <c r="E69" s="158">
        <v>-16829.27904447</v>
      </c>
      <c r="F69" s="158">
        <v>3435.5570378000002</v>
      </c>
      <c r="G69" s="158">
        <v>-474.65894444999998</v>
      </c>
      <c r="H69" s="158">
        <v>1884.4128909000001</v>
      </c>
      <c r="I69" s="158">
        <v>2025.8030913499999</v>
      </c>
      <c r="J69" s="158">
        <v>-801.19445852000001</v>
      </c>
      <c r="K69" s="158">
        <v>-29.227833270000001</v>
      </c>
      <c r="L69" s="158">
        <v>-771.96662524999999</v>
      </c>
      <c r="M69" s="158">
        <v>333.17941003999999</v>
      </c>
      <c r="N69" s="158">
        <v>19.815999999999999</v>
      </c>
      <c r="O69" s="158">
        <v>313.36341004000002</v>
      </c>
      <c r="P69" s="158">
        <v>4413.7402980099996</v>
      </c>
      <c r="Q69" s="158">
        <v>46.174845849999997</v>
      </c>
      <c r="R69" s="158">
        <v>46.174845849999997</v>
      </c>
      <c r="S69" s="158">
        <v>0</v>
      </c>
      <c r="T69" s="158">
        <v>4367.5654521599999</v>
      </c>
      <c r="U69" s="158">
        <v>1903.8336284</v>
      </c>
      <c r="V69" s="158">
        <v>-428.45044860000002</v>
      </c>
      <c r="W69" s="158">
        <v>2332.2840769999998</v>
      </c>
      <c r="X69" s="158">
        <v>2105.3761632800001</v>
      </c>
      <c r="Y69" s="158">
        <v>183.40682889000001</v>
      </c>
      <c r="Z69" s="158">
        <v>1921.9693343900001</v>
      </c>
      <c r="AA69" s="158">
        <v>358.35566047999998</v>
      </c>
      <c r="AB69" s="158">
        <v>-172.722553</v>
      </c>
      <c r="AC69" s="158">
        <v>750.13889698000003</v>
      </c>
      <c r="AD69" s="158">
        <v>-226.46271548999999</v>
      </c>
      <c r="AE69" s="158">
        <v>7.4020319900000002</v>
      </c>
      <c r="AF69" s="158">
        <v>103.51654591</v>
      </c>
      <c r="AG69" s="158">
        <v>-2109.6038682499998</v>
      </c>
    </row>
    <row r="70" spans="1:33" x14ac:dyDescent="0.2">
      <c r="A70" s="156">
        <v>2013</v>
      </c>
      <c r="B70" s="158">
        <v>-2485.8030045300002</v>
      </c>
      <c r="C70" s="158">
        <v>-5623.2993544999999</v>
      </c>
      <c r="D70" s="158">
        <v>11554.41655098</v>
      </c>
      <c r="E70" s="158">
        <v>-17177.715905479999</v>
      </c>
      <c r="F70" s="158">
        <v>4030.08193364</v>
      </c>
      <c r="G70" s="158">
        <v>-476.09547282</v>
      </c>
      <c r="H70" s="158">
        <v>2225.0882929099998</v>
      </c>
      <c r="I70" s="158">
        <v>2281.0891135500001</v>
      </c>
      <c r="J70" s="158">
        <v>-1186.5054467</v>
      </c>
      <c r="K70" s="158">
        <v>-34.614983719999998</v>
      </c>
      <c r="L70" s="158">
        <v>-1151.8904629799999</v>
      </c>
      <c r="M70" s="158">
        <v>293.91986302999999</v>
      </c>
      <c r="N70" s="158">
        <v>1.409</v>
      </c>
      <c r="O70" s="158">
        <v>292.51086303</v>
      </c>
      <c r="P70" s="158">
        <v>3188.36864866</v>
      </c>
      <c r="Q70" s="158">
        <v>8.8757157200000005</v>
      </c>
      <c r="R70" s="158">
        <v>8.8757157200000005</v>
      </c>
      <c r="S70" s="158">
        <v>0</v>
      </c>
      <c r="T70" s="158">
        <v>3179.4929329400002</v>
      </c>
      <c r="U70" s="158">
        <v>2386.6039529999998</v>
      </c>
      <c r="V70" s="158">
        <v>-290.13364100000001</v>
      </c>
      <c r="W70" s="158">
        <v>2676.7375940000002</v>
      </c>
      <c r="X70" s="158">
        <v>2392.3327733000001</v>
      </c>
      <c r="Y70" s="158">
        <v>-38.15190174</v>
      </c>
      <c r="Z70" s="158">
        <v>2430.4846750400002</v>
      </c>
      <c r="AA70" s="158">
        <v>-1599.44379336</v>
      </c>
      <c r="AB70" s="158">
        <v>-308.95984140000002</v>
      </c>
      <c r="AC70" s="158">
        <v>-383.95488828999999</v>
      </c>
      <c r="AD70" s="158">
        <v>-812.91299762999995</v>
      </c>
      <c r="AE70" s="158">
        <v>-93.616066040000007</v>
      </c>
      <c r="AF70" s="158">
        <v>-241.66847525</v>
      </c>
      <c r="AG70" s="158">
        <v>-460.89716887999998</v>
      </c>
    </row>
    <row r="71" spans="1:33" x14ac:dyDescent="0.2">
      <c r="A71" s="156">
        <v>2014</v>
      </c>
      <c r="B71" s="158">
        <v>-2428.7648641699998</v>
      </c>
      <c r="C71" s="158">
        <v>-5206.9525940200001</v>
      </c>
      <c r="D71" s="158">
        <v>11139.241817820001</v>
      </c>
      <c r="E71" s="158">
        <v>-16346.194411840001</v>
      </c>
      <c r="F71" s="158">
        <v>4334.7184678699996</v>
      </c>
      <c r="G71" s="158">
        <v>-582.37264353</v>
      </c>
      <c r="H71" s="158">
        <v>2403.15426884</v>
      </c>
      <c r="I71" s="158">
        <v>2513.9368425600001</v>
      </c>
      <c r="J71" s="158">
        <v>-1852.1506537800001</v>
      </c>
      <c r="K71" s="158">
        <v>-55.05640425</v>
      </c>
      <c r="L71" s="158">
        <v>-1797.0942495300001</v>
      </c>
      <c r="M71" s="158">
        <v>295.61991576000003</v>
      </c>
      <c r="N71" s="158">
        <v>-5.19</v>
      </c>
      <c r="O71" s="158">
        <v>300.80991576000002</v>
      </c>
      <c r="P71" s="158">
        <v>2511.7460031400001</v>
      </c>
      <c r="Q71" s="158">
        <v>7.5214922700000004</v>
      </c>
      <c r="R71" s="158">
        <v>7.5214922700000004</v>
      </c>
      <c r="S71" s="158">
        <v>0</v>
      </c>
      <c r="T71" s="158">
        <v>2504.2245108699999</v>
      </c>
      <c r="U71" s="158">
        <v>1887.8117500000001</v>
      </c>
      <c r="V71" s="158">
        <v>-218.10852800000001</v>
      </c>
      <c r="W71" s="158">
        <v>2105.9202780000001</v>
      </c>
      <c r="X71" s="158">
        <v>575.04075036999996</v>
      </c>
      <c r="Y71" s="158">
        <v>-88.445305020000006</v>
      </c>
      <c r="Z71" s="158">
        <v>663.48605539000005</v>
      </c>
      <c r="AA71" s="158">
        <v>41.372010500000002</v>
      </c>
      <c r="AB71" s="158">
        <v>-357.25387489000002</v>
      </c>
      <c r="AC71" s="158">
        <v>523.72785311999996</v>
      </c>
      <c r="AD71" s="158">
        <v>-95.605793649999995</v>
      </c>
      <c r="AE71" s="158">
        <v>-29.496174079999999</v>
      </c>
      <c r="AF71" s="158">
        <v>-196.18663033999999</v>
      </c>
      <c r="AG71" s="158">
        <v>113.20549137</v>
      </c>
    </row>
    <row r="72" spans="1:33" x14ac:dyDescent="0.2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</row>
    <row r="73" spans="1:33" x14ac:dyDescent="0.2">
      <c r="A73" s="156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</row>
    <row r="74" spans="1:33" x14ac:dyDescent="0.2">
      <c r="A74" s="156" t="s">
        <v>99</v>
      </c>
      <c r="B74" s="159" t="s">
        <v>230</v>
      </c>
      <c r="C74" s="159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</row>
    <row r="75" spans="1:33" x14ac:dyDescent="0.2">
      <c r="A75" s="156" t="s">
        <v>100</v>
      </c>
      <c r="B75" s="159" t="s">
        <v>231</v>
      </c>
      <c r="C75" s="159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</row>
    <row r="76" spans="1:33" x14ac:dyDescent="0.2">
      <c r="A76" s="156" t="s">
        <v>101</v>
      </c>
      <c r="B76" s="155" t="s">
        <v>232</v>
      </c>
      <c r="C76" s="155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</row>
    <row r="77" spans="1:33" x14ac:dyDescent="0.2">
      <c r="A77" s="156" t="s">
        <v>102</v>
      </c>
      <c r="B77" s="155" t="s">
        <v>233</v>
      </c>
      <c r="C77" s="155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</row>
    <row r="78" spans="1:33" x14ac:dyDescent="0.2">
      <c r="A78" s="156" t="s">
        <v>103</v>
      </c>
      <c r="B78" s="159" t="s">
        <v>234</v>
      </c>
      <c r="C78" s="159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</row>
    <row r="79" spans="1:33" x14ac:dyDescent="0.2">
      <c r="A79" s="156" t="s">
        <v>104</v>
      </c>
      <c r="B79" s="155" t="s">
        <v>235</v>
      </c>
      <c r="C79" s="155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</row>
    <row r="80" spans="1:33" x14ac:dyDescent="0.2">
      <c r="A80" s="156" t="s">
        <v>105</v>
      </c>
      <c r="B80" s="155" t="s">
        <v>236</v>
      </c>
      <c r="C80" s="155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</row>
    <row r="81" spans="1:33" x14ac:dyDescent="0.2">
      <c r="A81" s="156" t="s">
        <v>106</v>
      </c>
      <c r="B81" s="155" t="s">
        <v>237</v>
      </c>
      <c r="C81" s="155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</row>
    <row r="82" spans="1:33" x14ac:dyDescent="0.2">
      <c r="A82" s="156" t="s">
        <v>107</v>
      </c>
      <c r="B82" s="159" t="s">
        <v>238</v>
      </c>
      <c r="C82" s="159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</row>
    <row r="83" spans="1:33" x14ac:dyDescent="0.2">
      <c r="A83" s="156" t="s">
        <v>108</v>
      </c>
      <c r="B83" s="155" t="s">
        <v>239</v>
      </c>
      <c r="C83" s="155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</row>
    <row r="84" spans="1:33" x14ac:dyDescent="0.2">
      <c r="A84" s="156" t="s">
        <v>180</v>
      </c>
      <c r="B84" s="155" t="s">
        <v>240</v>
      </c>
      <c r="C84" s="155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</row>
    <row r="85" spans="1:33" x14ac:dyDescent="0.2">
      <c r="A85" s="156" t="s">
        <v>181</v>
      </c>
      <c r="B85" s="159" t="s">
        <v>241</v>
      </c>
      <c r="C85" s="159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</row>
    <row r="86" spans="1:33" x14ac:dyDescent="0.2">
      <c r="A86" s="156" t="s">
        <v>210</v>
      </c>
      <c r="B86" s="155" t="s">
        <v>242</v>
      </c>
      <c r="C86" s="155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</row>
    <row r="87" spans="1:33" x14ac:dyDescent="0.2">
      <c r="A87" s="156" t="s">
        <v>211</v>
      </c>
      <c r="B87" s="155" t="s">
        <v>243</v>
      </c>
      <c r="C87" s="155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</row>
    <row r="88" spans="1:33" x14ac:dyDescent="0.2">
      <c r="A88" s="156" t="s">
        <v>212</v>
      </c>
      <c r="B88" s="159" t="s">
        <v>244</v>
      </c>
      <c r="C88" s="159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</row>
    <row r="89" spans="1:33" x14ac:dyDescent="0.2">
      <c r="A89" s="156" t="s">
        <v>213</v>
      </c>
      <c r="B89" s="159" t="s">
        <v>245</v>
      </c>
      <c r="C89" s="159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</row>
    <row r="90" spans="1:33" x14ac:dyDescent="0.2">
      <c r="A90" s="156" t="s">
        <v>214</v>
      </c>
      <c r="B90" s="155" t="s">
        <v>246</v>
      </c>
      <c r="C90" s="155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</row>
    <row r="91" spans="1:33" x14ac:dyDescent="0.2">
      <c r="A91" s="156" t="s">
        <v>215</v>
      </c>
      <c r="B91" s="155" t="s">
        <v>247</v>
      </c>
      <c r="C91" s="155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</row>
    <row r="92" spans="1:33" x14ac:dyDescent="0.2">
      <c r="A92" s="156" t="s">
        <v>216</v>
      </c>
      <c r="B92" s="159" t="s">
        <v>248</v>
      </c>
      <c r="C92" s="159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</row>
    <row r="93" spans="1:33" x14ac:dyDescent="0.2">
      <c r="A93" s="156" t="s">
        <v>217</v>
      </c>
      <c r="B93" s="155" t="s">
        <v>249</v>
      </c>
      <c r="C93" s="155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</row>
    <row r="94" spans="1:33" x14ac:dyDescent="0.2">
      <c r="A94" s="156" t="s">
        <v>218</v>
      </c>
      <c r="B94" s="155" t="s">
        <v>250</v>
      </c>
      <c r="C94" s="155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</row>
    <row r="95" spans="1:33" x14ac:dyDescent="0.2">
      <c r="A95" s="156" t="s">
        <v>219</v>
      </c>
      <c r="B95" s="155" t="s">
        <v>251</v>
      </c>
      <c r="C95" s="155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</row>
    <row r="96" spans="1:33" x14ac:dyDescent="0.2">
      <c r="A96" s="156" t="s">
        <v>220</v>
      </c>
      <c r="B96" s="155" t="s">
        <v>252</v>
      </c>
      <c r="C96" s="155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</row>
    <row r="97" spans="1:33" x14ac:dyDescent="0.2">
      <c r="A97" s="156" t="s">
        <v>221</v>
      </c>
      <c r="B97" s="155" t="s">
        <v>253</v>
      </c>
      <c r="C97" s="155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</row>
    <row r="98" spans="1:33" x14ac:dyDescent="0.2">
      <c r="A98" s="156" t="s">
        <v>222</v>
      </c>
      <c r="B98" s="155" t="s">
        <v>254</v>
      </c>
      <c r="C98" s="155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</row>
    <row r="99" spans="1:33" x14ac:dyDescent="0.2">
      <c r="A99" s="156" t="s">
        <v>223</v>
      </c>
      <c r="B99" s="155" t="s">
        <v>255</v>
      </c>
      <c r="C99" s="155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</row>
    <row r="100" spans="1:33" x14ac:dyDescent="0.2">
      <c r="A100" s="156" t="s">
        <v>224</v>
      </c>
      <c r="B100" s="155" t="s">
        <v>256</v>
      </c>
      <c r="C100" s="155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</row>
    <row r="101" spans="1:33" x14ac:dyDescent="0.2">
      <c r="A101" s="156" t="s">
        <v>225</v>
      </c>
      <c r="B101" s="155" t="s">
        <v>257</v>
      </c>
      <c r="C101" s="155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</row>
    <row r="102" spans="1:33" x14ac:dyDescent="0.2">
      <c r="A102" s="156" t="s">
        <v>226</v>
      </c>
      <c r="B102" s="155" t="s">
        <v>258</v>
      </c>
      <c r="C102" s="155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</row>
    <row r="103" spans="1:33" x14ac:dyDescent="0.2">
      <c r="A103" s="156" t="s">
        <v>227</v>
      </c>
      <c r="B103" s="155" t="s">
        <v>259</v>
      </c>
      <c r="C103" s="155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</row>
    <row r="104" spans="1:33" x14ac:dyDescent="0.2">
      <c r="A104" s="156" t="s">
        <v>228</v>
      </c>
      <c r="B104" s="159" t="s">
        <v>260</v>
      </c>
      <c r="C104" s="159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</row>
    <row r="105" spans="1:33" x14ac:dyDescent="0.2">
      <c r="A105" s="156" t="s">
        <v>229</v>
      </c>
      <c r="B105" s="159" t="s">
        <v>261</v>
      </c>
      <c r="C105" s="159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</row>
    <row r="106" spans="1:33" x14ac:dyDescent="0.2">
      <c r="A106" s="154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</row>
    <row r="107" spans="1:33" x14ac:dyDescent="0.2">
      <c r="A107" s="154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</row>
    <row r="108" spans="1:33" x14ac:dyDescent="0.2">
      <c r="A108" s="161" t="s">
        <v>262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</row>
    <row r="109" spans="1:33" x14ac:dyDescent="0.2">
      <c r="A109" s="154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</row>
    <row r="110" spans="1:33" x14ac:dyDescent="0.2">
      <c r="A110" s="154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</row>
    <row r="111" spans="1:33" x14ac:dyDescent="0.2">
      <c r="A111" s="156"/>
      <c r="B111" s="156" t="s">
        <v>99</v>
      </c>
      <c r="C111" s="156" t="s">
        <v>100</v>
      </c>
      <c r="D111" s="156" t="s">
        <v>101</v>
      </c>
      <c r="E111" s="156" t="s">
        <v>102</v>
      </c>
      <c r="F111" s="156" t="s">
        <v>103</v>
      </c>
      <c r="G111" s="156" t="s">
        <v>104</v>
      </c>
      <c r="H111" s="156" t="s">
        <v>105</v>
      </c>
      <c r="I111" s="156" t="s">
        <v>106</v>
      </c>
      <c r="J111" s="156" t="s">
        <v>107</v>
      </c>
      <c r="K111" s="156" t="s">
        <v>108</v>
      </c>
      <c r="L111" s="156" t="s">
        <v>180</v>
      </c>
      <c r="M111" s="155"/>
      <c r="N111" s="155"/>
      <c r="O111" s="155"/>
      <c r="P111" s="155"/>
      <c r="Q111" s="155"/>
      <c r="R111" s="156"/>
      <c r="S111" s="156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</row>
    <row r="112" spans="1:33" x14ac:dyDescent="0.2">
      <c r="A112" s="156">
        <v>1960</v>
      </c>
      <c r="B112" s="162">
        <v>-3.3107416298160108E-2</v>
      </c>
      <c r="C112" s="162">
        <v>-2.5399869646736593E-2</v>
      </c>
      <c r="D112" s="162">
        <v>-1.1035805432720036E-2</v>
      </c>
      <c r="E112" s="162">
        <v>-4.379287870126999E-3</v>
      </c>
      <c r="F112" s="162">
        <v>7.7075466514235184E-3</v>
      </c>
      <c r="G112" s="162">
        <v>3.4508788416600752E-2</v>
      </c>
      <c r="H112" s="162">
        <v>0</v>
      </c>
      <c r="I112" s="162">
        <v>3.4508788416600752E-2</v>
      </c>
      <c r="J112" s="157">
        <v>5.6</v>
      </c>
      <c r="K112" s="163">
        <v>3196.8668000795301</v>
      </c>
      <c r="L112" s="157">
        <f>K112/J112</f>
        <v>570.86907144277325</v>
      </c>
      <c r="M112" s="162"/>
      <c r="N112" s="162"/>
      <c r="O112" s="162"/>
      <c r="P112" s="162"/>
      <c r="Q112" s="162"/>
      <c r="R112" s="162"/>
      <c r="S112" s="162"/>
      <c r="T112" s="162"/>
      <c r="U112" s="162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</row>
    <row r="113" spans="1:33" x14ac:dyDescent="0.2">
      <c r="A113" s="156">
        <v>1961</v>
      </c>
      <c r="B113" s="162">
        <v>-2.5039121667833588E-2</v>
      </c>
      <c r="C113" s="162">
        <v>-2.213603509764998E-2</v>
      </c>
      <c r="D113" s="162">
        <v>-1.106801754882499E-2</v>
      </c>
      <c r="E113" s="162">
        <v>-5.8061731403672087E-3</v>
      </c>
      <c r="F113" s="162">
        <v>1.3971104119008594E-2</v>
      </c>
      <c r="G113" s="162">
        <v>1.5785533225373346E-2</v>
      </c>
      <c r="H113" s="162">
        <v>0</v>
      </c>
      <c r="I113" s="162">
        <v>1.5785533225373346E-2</v>
      </c>
      <c r="J113" s="157">
        <v>5.94</v>
      </c>
      <c r="K113" s="163">
        <v>3273.7570066327457</v>
      </c>
      <c r="L113" s="157">
        <f t="shared" ref="L113:L166" si="0">K113/J113</f>
        <v>551.13754320416592</v>
      </c>
      <c r="M113" s="162"/>
      <c r="N113" s="162"/>
      <c r="O113" s="162"/>
      <c r="P113" s="162"/>
      <c r="Q113" s="162"/>
      <c r="R113" s="162"/>
      <c r="S113" s="162"/>
      <c r="T113" s="162"/>
      <c r="U113" s="162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</row>
    <row r="114" spans="1:33" x14ac:dyDescent="0.2">
      <c r="A114" s="156">
        <v>1962</v>
      </c>
      <c r="B114" s="162">
        <v>-3.2901910349051683E-2</v>
      </c>
      <c r="C114" s="162">
        <v>-1.7659217418982541E-2</v>
      </c>
      <c r="D114" s="162">
        <v>-9.4802114565064165E-3</v>
      </c>
      <c r="E114" s="162">
        <v>-1.4499146933480403E-2</v>
      </c>
      <c r="F114" s="162">
        <v>8.7366654599176797E-3</v>
      </c>
      <c r="G114" s="162">
        <v>5.6323609241596954E-2</v>
      </c>
      <c r="H114" s="162">
        <v>0</v>
      </c>
      <c r="I114" s="162">
        <v>5.6323609241596954E-2</v>
      </c>
      <c r="J114" s="157">
        <v>6.62</v>
      </c>
      <c r="K114" s="163">
        <v>3561.3129680592319</v>
      </c>
      <c r="L114" s="157">
        <f t="shared" si="0"/>
        <v>537.96268399686278</v>
      </c>
      <c r="M114" s="162"/>
      <c r="N114" s="162"/>
      <c r="O114" s="162"/>
      <c r="P114" s="162"/>
      <c r="Q114" s="162"/>
      <c r="R114" s="162"/>
      <c r="S114" s="162"/>
      <c r="T114" s="162"/>
      <c r="U114" s="162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</row>
    <row r="115" spans="1:33" x14ac:dyDescent="0.2">
      <c r="A115" s="156">
        <v>1963</v>
      </c>
      <c r="B115" s="162">
        <v>-4.4023123582677834E-2</v>
      </c>
      <c r="C115" s="162">
        <v>-3.0972790504808913E-2</v>
      </c>
      <c r="D115" s="162">
        <v>-1.1832301990601157E-2</v>
      </c>
      <c r="E115" s="162">
        <v>-1.2354315313715914E-2</v>
      </c>
      <c r="F115" s="162">
        <v>1.1136284226448148E-2</v>
      </c>
      <c r="G115" s="162">
        <v>6.5773678712459371E-2</v>
      </c>
      <c r="H115" s="162">
        <v>0</v>
      </c>
      <c r="I115" s="162">
        <v>6.5773678712459371E-2</v>
      </c>
      <c r="J115" s="157">
        <v>6.62</v>
      </c>
      <c r="K115" s="163">
        <v>3804.5005980880055</v>
      </c>
      <c r="L115" s="157">
        <f t="shared" si="0"/>
        <v>574.69797554199477</v>
      </c>
      <c r="M115" s="162"/>
      <c r="N115" s="162"/>
      <c r="O115" s="162"/>
      <c r="P115" s="162"/>
      <c r="Q115" s="162"/>
      <c r="R115" s="162"/>
      <c r="S115" s="162"/>
      <c r="T115" s="162"/>
      <c r="U115" s="162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</row>
    <row r="116" spans="1:33" x14ac:dyDescent="0.2">
      <c r="A116" s="156">
        <v>1964</v>
      </c>
      <c r="B116" s="162">
        <v>-3.7429984298428969E-2</v>
      </c>
      <c r="C116" s="162">
        <v>-1.8714992149214484E-2</v>
      </c>
      <c r="D116" s="162">
        <v>-1.3789994215210674E-2</v>
      </c>
      <c r="E116" s="162">
        <v>-1.6580826377812833E-2</v>
      </c>
      <c r="F116" s="162">
        <v>1.1655828443809021E-2</v>
      </c>
      <c r="G116" s="162">
        <v>5.0234978926838883E-2</v>
      </c>
      <c r="H116" s="162">
        <v>0</v>
      </c>
      <c r="I116" s="162">
        <v>5.0234978926838883E-2</v>
      </c>
      <c r="J116" s="157">
        <v>6.62</v>
      </c>
      <c r="K116" s="163">
        <v>4032.489001239981</v>
      </c>
      <c r="L116" s="157">
        <f t="shared" si="0"/>
        <v>609.137311365556</v>
      </c>
      <c r="M116" s="162"/>
      <c r="N116" s="162"/>
      <c r="O116" s="162"/>
      <c r="P116" s="162"/>
      <c r="Q116" s="162"/>
      <c r="R116" s="162"/>
      <c r="S116" s="162"/>
      <c r="T116" s="162"/>
      <c r="U116" s="162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</row>
    <row r="117" spans="1:33" x14ac:dyDescent="0.2">
      <c r="A117" s="156">
        <v>1965</v>
      </c>
      <c r="B117" s="162">
        <v>-0.10132530406480469</v>
      </c>
      <c r="C117" s="162">
        <v>-7.4184597618874873E-2</v>
      </c>
      <c r="D117" s="162">
        <v>-1.6887550677467448E-2</v>
      </c>
      <c r="E117" s="162">
        <v>-1.8998494512150878E-2</v>
      </c>
      <c r="F117" s="162">
        <v>8.8961204461658894E-3</v>
      </c>
      <c r="G117" s="162">
        <v>8.1422119337789478E-2</v>
      </c>
      <c r="H117" s="162">
        <v>0</v>
      </c>
      <c r="I117" s="162">
        <v>8.1422119337789478E-2</v>
      </c>
      <c r="J117" s="157">
        <v>6.62</v>
      </c>
      <c r="K117" s="163">
        <v>4390.4531459928121</v>
      </c>
      <c r="L117" s="157">
        <f t="shared" si="0"/>
        <v>663.21044501401991</v>
      </c>
      <c r="M117" s="162"/>
      <c r="N117" s="162"/>
      <c r="O117" s="162"/>
      <c r="P117" s="162"/>
      <c r="Q117" s="162"/>
      <c r="R117" s="162"/>
      <c r="S117" s="162"/>
      <c r="T117" s="162"/>
      <c r="U117" s="162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</row>
    <row r="118" spans="1:33" x14ac:dyDescent="0.2">
      <c r="A118" s="156">
        <v>1966</v>
      </c>
      <c r="B118" s="162">
        <v>-6.1190477043841847E-2</v>
      </c>
      <c r="C118" s="162">
        <v>-3.6465656748474601E-2</v>
      </c>
      <c r="D118" s="162">
        <v>-1.5884661083615831E-2</v>
      </c>
      <c r="E118" s="162">
        <v>-1.9475975763389844E-2</v>
      </c>
      <c r="F118" s="162">
        <v>1.0773944039322041E-2</v>
      </c>
      <c r="G118" s="162">
        <v>6.0223584630056538E-2</v>
      </c>
      <c r="H118" s="162">
        <v>0</v>
      </c>
      <c r="I118" s="162">
        <v>6.0223584630056538E-2</v>
      </c>
      <c r="J118" s="157">
        <v>6.62</v>
      </c>
      <c r="K118" s="163">
        <v>4792.6738631222033</v>
      </c>
      <c r="L118" s="157">
        <f t="shared" si="0"/>
        <v>723.96886149882221</v>
      </c>
      <c r="M118" s="162"/>
      <c r="N118" s="162"/>
      <c r="O118" s="162"/>
      <c r="P118" s="162"/>
      <c r="Q118" s="162"/>
      <c r="R118" s="162"/>
      <c r="S118" s="162"/>
      <c r="T118" s="162"/>
      <c r="U118" s="162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</row>
    <row r="119" spans="1:33" x14ac:dyDescent="0.2">
      <c r="A119" s="156">
        <v>1967</v>
      </c>
      <c r="B119" s="162">
        <v>-6.417006213504263E-2</v>
      </c>
      <c r="C119" s="162">
        <v>-3.8859957946320633E-2</v>
      </c>
      <c r="D119" s="162">
        <v>-1.6106429938277631E-2</v>
      </c>
      <c r="E119" s="162">
        <v>-2.0580438254465865E-2</v>
      </c>
      <c r="F119" s="162">
        <v>1.1248935194987554E-2</v>
      </c>
      <c r="G119" s="162">
        <v>4.7424488151595251E-2</v>
      </c>
      <c r="H119" s="162">
        <v>0</v>
      </c>
      <c r="I119" s="162">
        <v>4.7424488151595251E-2</v>
      </c>
      <c r="J119" s="157">
        <v>6.62</v>
      </c>
      <c r="K119" s="163">
        <v>5178.8012812055731</v>
      </c>
      <c r="L119" s="157">
        <f t="shared" si="0"/>
        <v>782.29626604313796</v>
      </c>
      <c r="M119" s="162"/>
      <c r="N119" s="162"/>
      <c r="O119" s="162"/>
      <c r="P119" s="162"/>
      <c r="Q119" s="162"/>
      <c r="R119" s="162"/>
      <c r="S119" s="162"/>
      <c r="T119" s="162"/>
      <c r="U119" s="162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</row>
    <row r="120" spans="1:33" x14ac:dyDescent="0.2">
      <c r="A120" s="156">
        <v>1968</v>
      </c>
      <c r="B120" s="162">
        <v>-4.9567245772184347E-2</v>
      </c>
      <c r="C120" s="162">
        <v>-2.7267762242973208E-2</v>
      </c>
      <c r="D120" s="162">
        <v>-1.1785219274505369E-2</v>
      </c>
      <c r="E120" s="162">
        <v>-2.0566363047666233E-2</v>
      </c>
      <c r="F120" s="162">
        <v>9.9365574275241345E-3</v>
      </c>
      <c r="G120" s="162">
        <v>3.7088778305061021E-2</v>
      </c>
      <c r="H120" s="162">
        <v>0</v>
      </c>
      <c r="I120" s="162">
        <v>3.7088778305061021E-2</v>
      </c>
      <c r="J120" s="157">
        <v>6.62</v>
      </c>
      <c r="K120" s="163">
        <v>5729.549737447207</v>
      </c>
      <c r="L120" s="157">
        <f t="shared" si="0"/>
        <v>865.49089689534844</v>
      </c>
      <c r="M120" s="162"/>
      <c r="N120" s="162"/>
      <c r="O120" s="162"/>
      <c r="P120" s="162"/>
      <c r="Q120" s="162"/>
      <c r="R120" s="162"/>
      <c r="S120" s="162"/>
      <c r="T120" s="162"/>
      <c r="U120" s="162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</row>
    <row r="121" spans="1:33" x14ac:dyDescent="0.2">
      <c r="A121" s="156">
        <v>1969</v>
      </c>
      <c r="B121" s="162">
        <v>-5.4046733821747371E-2</v>
      </c>
      <c r="C121" s="162">
        <v>-3.3412612575847697E-2</v>
      </c>
      <c r="D121" s="162">
        <v>-1.3302199991011465E-2</v>
      </c>
      <c r="E121" s="162">
        <v>-1.623496849296675E-2</v>
      </c>
      <c r="F121" s="162">
        <v>8.798305505865852E-3</v>
      </c>
      <c r="G121" s="162">
        <v>6.0121754290083318E-2</v>
      </c>
      <c r="H121" s="162">
        <v>0</v>
      </c>
      <c r="I121" s="162">
        <v>6.0121754290083318E-2</v>
      </c>
      <c r="J121" s="157">
        <v>6.62</v>
      </c>
      <c r="K121" s="163">
        <v>6320.3079232615892</v>
      </c>
      <c r="L121" s="157">
        <f t="shared" si="0"/>
        <v>954.72929354404664</v>
      </c>
      <c r="M121" s="162"/>
      <c r="N121" s="162"/>
      <c r="O121" s="162"/>
      <c r="P121" s="162"/>
      <c r="Q121" s="162"/>
      <c r="R121" s="162"/>
      <c r="S121" s="162"/>
      <c r="T121" s="162"/>
      <c r="U121" s="162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</row>
    <row r="122" spans="1:33" x14ac:dyDescent="0.2">
      <c r="A122" s="156">
        <v>1970</v>
      </c>
      <c r="B122" s="162">
        <v>-6.7183076014252371E-2</v>
      </c>
      <c r="C122" s="162">
        <v>-5.0659670832368678E-2</v>
      </c>
      <c r="D122" s="162">
        <v>-1.0531401104936859E-2</v>
      </c>
      <c r="E122" s="162">
        <v>-1.1439280510534864E-2</v>
      </c>
      <c r="F122" s="162">
        <v>5.4472764335880301E-3</v>
      </c>
      <c r="G122" s="162">
        <v>6.427786191633876E-2</v>
      </c>
      <c r="H122" s="162">
        <v>0</v>
      </c>
      <c r="I122" s="162">
        <v>6.427786191633876E-2</v>
      </c>
      <c r="J122" s="157">
        <v>6.62</v>
      </c>
      <c r="K122" s="163">
        <v>7291.7173351228475</v>
      </c>
      <c r="L122" s="157">
        <f t="shared" si="0"/>
        <v>1101.4678753962005</v>
      </c>
      <c r="M122" s="162"/>
      <c r="N122" s="162"/>
      <c r="O122" s="162"/>
      <c r="P122" s="162"/>
      <c r="Q122" s="162"/>
      <c r="R122" s="162"/>
      <c r="S122" s="162"/>
      <c r="T122" s="162"/>
      <c r="U122" s="162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</row>
    <row r="123" spans="1:33" x14ac:dyDescent="0.2">
      <c r="A123" s="156">
        <v>1971</v>
      </c>
      <c r="B123" s="162">
        <v>-9.4615993656712485E-2</v>
      </c>
      <c r="C123" s="162">
        <v>-7.6107777353688913E-2</v>
      </c>
      <c r="D123" s="162">
        <v>-1.3528427163196612E-2</v>
      </c>
      <c r="E123" s="162">
        <v>-1.120452556461069E-2</v>
      </c>
      <c r="F123" s="162">
        <v>6.2247364247837167E-3</v>
      </c>
      <c r="G123" s="162">
        <v>5.5109666480751843E-2</v>
      </c>
      <c r="H123" s="162">
        <v>0</v>
      </c>
      <c r="I123" s="162">
        <v>5.5109666480751843E-2</v>
      </c>
      <c r="J123" s="157">
        <v>6.62</v>
      </c>
      <c r="K123" s="163">
        <v>7976.2413396845368</v>
      </c>
      <c r="L123" s="157">
        <f t="shared" si="0"/>
        <v>1204.8702930037064</v>
      </c>
      <c r="M123" s="162"/>
      <c r="N123" s="162"/>
      <c r="O123" s="162"/>
      <c r="P123" s="162"/>
      <c r="Q123" s="162"/>
      <c r="R123" s="162"/>
      <c r="S123" s="162"/>
      <c r="T123" s="162"/>
      <c r="U123" s="162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</row>
    <row r="124" spans="1:33" x14ac:dyDescent="0.2">
      <c r="A124" s="156">
        <v>1972</v>
      </c>
      <c r="B124" s="162">
        <v>-7.2098385815431043E-2</v>
      </c>
      <c r="C124" s="162">
        <v>-4.1961260544580874E-2</v>
      </c>
      <c r="D124" s="162">
        <v>-1.0814757872314658E-2</v>
      </c>
      <c r="E124" s="162">
        <v>-2.41529592481694E-2</v>
      </c>
      <c r="F124" s="162">
        <v>4.8305918496338801E-3</v>
      </c>
      <c r="G124" s="162">
        <v>4.1672867001319142E-2</v>
      </c>
      <c r="H124" s="162">
        <v>0</v>
      </c>
      <c r="I124" s="162">
        <v>4.1672867001319142E-2</v>
      </c>
      <c r="J124" s="157">
        <v>6.62</v>
      </c>
      <c r="K124" s="163">
        <v>9181.8976598823338</v>
      </c>
      <c r="L124" s="157">
        <f t="shared" si="0"/>
        <v>1386.9936042118329</v>
      </c>
      <c r="M124" s="162"/>
      <c r="N124" s="162"/>
      <c r="O124" s="162"/>
      <c r="P124" s="162"/>
      <c r="Q124" s="162"/>
      <c r="R124" s="162"/>
      <c r="S124" s="162"/>
      <c r="T124" s="162"/>
      <c r="U124" s="162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</row>
    <row r="125" spans="1:33" x14ac:dyDescent="0.2">
      <c r="A125" s="156">
        <v>1973</v>
      </c>
      <c r="B125" s="162">
        <v>-6.5224266162139471E-2</v>
      </c>
      <c r="C125" s="162">
        <v>-3.922782048893643E-2</v>
      </c>
      <c r="D125" s="162">
        <v>-8.8597752070109018E-3</v>
      </c>
      <c r="E125" s="162">
        <v>-2.1216830100999791E-2</v>
      </c>
      <c r="F125" s="162">
        <v>4.0801596348076525E-3</v>
      </c>
      <c r="G125" s="162">
        <v>5.0127675513351157E-2</v>
      </c>
      <c r="H125" s="162">
        <v>0</v>
      </c>
      <c r="I125" s="162">
        <v>5.0127675513351157E-2</v>
      </c>
      <c r="J125" s="157">
        <v>6.62</v>
      </c>
      <c r="K125" s="163">
        <v>11357.398765645248</v>
      </c>
      <c r="L125" s="157">
        <f t="shared" si="0"/>
        <v>1715.6191488890104</v>
      </c>
      <c r="M125" s="162"/>
      <c r="N125" s="162"/>
      <c r="O125" s="162"/>
      <c r="P125" s="162"/>
      <c r="Q125" s="162"/>
      <c r="R125" s="162"/>
      <c r="S125" s="162"/>
      <c r="T125" s="162"/>
      <c r="U125" s="162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</row>
    <row r="126" spans="1:33" x14ac:dyDescent="0.2">
      <c r="A126" s="156">
        <v>1974</v>
      </c>
      <c r="B126" s="162">
        <v>-0.14238439086003132</v>
      </c>
      <c r="C126" s="162">
        <v>-0.11162893453226347</v>
      </c>
      <c r="D126" s="162">
        <v>-1.6206788290980274E-2</v>
      </c>
      <c r="E126" s="162">
        <v>-1.973697979990667E-2</v>
      </c>
      <c r="F126" s="162">
        <v>5.1883117631190976E-3</v>
      </c>
      <c r="G126" s="162">
        <v>0.10339182101143522</v>
      </c>
      <c r="H126" s="162">
        <v>0</v>
      </c>
      <c r="I126" s="162">
        <v>0.10339182101143522</v>
      </c>
      <c r="J126" s="157">
        <v>7.9</v>
      </c>
      <c r="K126" s="163">
        <v>14769.736958507627</v>
      </c>
      <c r="L126" s="157">
        <f t="shared" si="0"/>
        <v>1869.5869567731172</v>
      </c>
      <c r="M126" s="162"/>
      <c r="N126" s="162"/>
      <c r="O126" s="162"/>
      <c r="P126" s="162"/>
      <c r="Q126" s="162"/>
      <c r="R126" s="162"/>
      <c r="S126" s="162"/>
      <c r="T126" s="162"/>
      <c r="U126" s="162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</row>
    <row r="127" spans="1:33" x14ac:dyDescent="0.2">
      <c r="A127" s="156">
        <v>1975</v>
      </c>
      <c r="B127" s="162">
        <v>-9.8947765915452374E-2</v>
      </c>
      <c r="C127" s="162">
        <v>-6.1069324275943269E-2</v>
      </c>
      <c r="D127" s="162">
        <v>-1.5460588424289434E-2</v>
      </c>
      <c r="E127" s="162">
        <v>-2.6828668148031667E-2</v>
      </c>
      <c r="F127" s="162">
        <v>4.4108149328119855E-3</v>
      </c>
      <c r="G127" s="162">
        <v>9.8174736494237913E-2</v>
      </c>
      <c r="H127" s="162">
        <v>0</v>
      </c>
      <c r="I127" s="162">
        <v>9.8174736494237913E-2</v>
      </c>
      <c r="J127" s="157">
        <v>8.5399999999999991</v>
      </c>
      <c r="K127" s="163">
        <v>18780.656468665089</v>
      </c>
      <c r="L127" s="157">
        <f t="shared" si="0"/>
        <v>2199.1401017172238</v>
      </c>
      <c r="M127" s="162"/>
      <c r="N127" s="162"/>
      <c r="O127" s="162"/>
      <c r="P127" s="162"/>
      <c r="Q127" s="162"/>
      <c r="R127" s="162"/>
      <c r="S127" s="162"/>
      <c r="T127" s="162"/>
      <c r="U127" s="162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</row>
    <row r="128" spans="1:33" x14ac:dyDescent="0.2">
      <c r="A128" s="156">
        <v>1976</v>
      </c>
      <c r="B128" s="162">
        <v>-7.447186162221775E-2</v>
      </c>
      <c r="C128" s="162">
        <v>-3.8104461207199257E-2</v>
      </c>
      <c r="D128" s="162">
        <v>-1.6409680675069319E-2</v>
      </c>
      <c r="E128" s="162">
        <v>-2.4836273454158973E-2</v>
      </c>
      <c r="F128" s="162">
        <v>4.878553714209798E-3</v>
      </c>
      <c r="G128" s="162">
        <v>0.12776636507593389</v>
      </c>
      <c r="H128" s="162">
        <v>0</v>
      </c>
      <c r="I128" s="162">
        <v>0.12776636507593389</v>
      </c>
      <c r="J128" s="157">
        <v>8.5399999999999991</v>
      </c>
      <c r="K128" s="163">
        <v>23106.848177494969</v>
      </c>
      <c r="L128" s="157">
        <f t="shared" si="0"/>
        <v>2705.7199271071395</v>
      </c>
      <c r="M128" s="162"/>
      <c r="N128" s="162"/>
      <c r="O128" s="162"/>
      <c r="P128" s="162"/>
      <c r="Q128" s="162"/>
      <c r="R128" s="162"/>
      <c r="S128" s="162"/>
      <c r="T128" s="162"/>
      <c r="U128" s="162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</row>
    <row r="129" spans="1:33" x14ac:dyDescent="0.2">
      <c r="A129" s="156">
        <v>1977</v>
      </c>
      <c r="B129" s="162">
        <v>-6.547145186079377E-2</v>
      </c>
      <c r="C129" s="162">
        <v>-2.8237465718329937E-2</v>
      </c>
      <c r="D129" s="162">
        <v>-2.0953186278144107E-2</v>
      </c>
      <c r="E129" s="162">
        <v>-2.0750039042760435E-2</v>
      </c>
      <c r="F129" s="162">
        <v>4.46923917844071E-3</v>
      </c>
      <c r="G129" s="162">
        <v>0.10287956420501503</v>
      </c>
      <c r="H129" s="162">
        <v>0</v>
      </c>
      <c r="I129" s="162">
        <v>0.10287956420501503</v>
      </c>
      <c r="J129" s="157">
        <v>8.5399999999999991</v>
      </c>
      <c r="K129" s="163">
        <v>29426.932582714253</v>
      </c>
      <c r="L129" s="157">
        <f t="shared" si="0"/>
        <v>3445.7766490297722</v>
      </c>
      <c r="M129" s="162"/>
      <c r="N129" s="162"/>
      <c r="O129" s="162"/>
      <c r="P129" s="162"/>
      <c r="Q129" s="162"/>
      <c r="R129" s="162"/>
      <c r="S129" s="162"/>
      <c r="T129" s="162"/>
      <c r="U129" s="162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</row>
    <row r="130" spans="1:33" x14ac:dyDescent="0.2">
      <c r="A130" s="156">
        <v>1978</v>
      </c>
      <c r="B130" s="162">
        <v>-9.191828417434969E-2</v>
      </c>
      <c r="C130" s="162">
        <v>-4.69461500945536E-2</v>
      </c>
      <c r="D130" s="162">
        <v>-2.3586960586589732E-2</v>
      </c>
      <c r="E130" s="162">
        <v>-2.5409129215596668E-2</v>
      </c>
      <c r="F130" s="162">
        <v>4.0492636200154045E-3</v>
      </c>
      <c r="G130" s="162">
        <v>0.13210722560300259</v>
      </c>
      <c r="H130" s="162">
        <v>0</v>
      </c>
      <c r="I130" s="162">
        <v>0.13210722560300259</v>
      </c>
      <c r="J130" s="157">
        <v>8.5399999999999991</v>
      </c>
      <c r="K130" s="163">
        <v>33744.407087894208</v>
      </c>
      <c r="L130" s="157">
        <f t="shared" si="0"/>
        <v>3951.3357245777765</v>
      </c>
      <c r="M130" s="162"/>
      <c r="N130" s="162"/>
      <c r="O130" s="162"/>
      <c r="P130" s="162"/>
      <c r="Q130" s="162"/>
      <c r="R130" s="162"/>
      <c r="S130" s="162"/>
      <c r="T130" s="162"/>
      <c r="U130" s="162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</row>
    <row r="131" spans="1:33" x14ac:dyDescent="0.2">
      <c r="A131" s="156">
        <v>1979</v>
      </c>
      <c r="B131" s="162">
        <v>-0.12333458247740503</v>
      </c>
      <c r="C131" s="162">
        <v>-6.9621510101451678E-2</v>
      </c>
      <c r="D131" s="162">
        <v>-2.4746458684108495E-2</v>
      </c>
      <c r="E131" s="162">
        <v>-3.166221008422096E-2</v>
      </c>
      <c r="F131" s="162">
        <v>2.6955963923761036E-3</v>
      </c>
      <c r="G131" s="162">
        <v>8.7805738223792104E-2</v>
      </c>
      <c r="H131" s="162">
        <v>0</v>
      </c>
      <c r="I131" s="162">
        <v>8.7805738223792104E-2</v>
      </c>
      <c r="J131" s="157">
        <v>8.5399999999999991</v>
      </c>
      <c r="K131" s="163">
        <v>38651.186911613557</v>
      </c>
      <c r="L131" s="157">
        <f t="shared" si="0"/>
        <v>4525.9001067463187</v>
      </c>
      <c r="M131" s="162"/>
      <c r="N131" s="162"/>
      <c r="O131" s="162"/>
      <c r="P131" s="162"/>
      <c r="Q131" s="162"/>
      <c r="R131" s="162"/>
      <c r="S131" s="162"/>
      <c r="T131" s="162"/>
      <c r="U131" s="162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</row>
    <row r="132" spans="1:33" x14ac:dyDescent="0.2">
      <c r="A132" s="156">
        <v>1980</v>
      </c>
      <c r="B132" s="162">
        <v>-0.12252364733549401</v>
      </c>
      <c r="C132" s="162">
        <v>-6.9059118591567797E-2</v>
      </c>
      <c r="D132" s="162">
        <v>-1.69971801771336E-2</v>
      </c>
      <c r="E132" s="162">
        <v>-3.9143343274376081E-2</v>
      </c>
      <c r="F132" s="162">
        <v>2.6944498434978347E-3</v>
      </c>
      <c r="G132" s="162">
        <v>9.8919528501016402E-2</v>
      </c>
      <c r="H132" s="162">
        <v>0</v>
      </c>
      <c r="I132" s="162">
        <v>9.8919528501016402E-2</v>
      </c>
      <c r="J132" s="157">
        <v>8.5399999999999991</v>
      </c>
      <c r="K132" s="163">
        <v>46274.38150347599</v>
      </c>
      <c r="L132" s="157">
        <f t="shared" si="0"/>
        <v>5418.5458434983602</v>
      </c>
      <c r="M132" s="162"/>
      <c r="N132" s="162"/>
      <c r="O132" s="162"/>
      <c r="P132" s="162"/>
      <c r="Q132" s="162"/>
      <c r="R132" s="162"/>
      <c r="S132" s="162"/>
      <c r="T132" s="162"/>
      <c r="U132" s="162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</row>
    <row r="133" spans="1:33" x14ac:dyDescent="0.2">
      <c r="A133" s="156">
        <v>1981</v>
      </c>
      <c r="B133" s="162">
        <v>-0.14083814734490782</v>
      </c>
      <c r="C133" s="162">
        <v>-3.0295177136034922E-2</v>
      </c>
      <c r="D133" s="162">
        <v>-1.5939394334072918E-2</v>
      </c>
      <c r="E133" s="162">
        <v>-0.10389868704153796</v>
      </c>
      <c r="F133" s="162">
        <v>9.295111166737988E-3</v>
      </c>
      <c r="G133" s="162">
        <v>0.10899378501441656</v>
      </c>
      <c r="H133" s="162">
        <v>0</v>
      </c>
      <c r="I133" s="162">
        <v>0.10899378501441656</v>
      </c>
      <c r="J133" s="157">
        <v>21.97</v>
      </c>
      <c r="K133" s="163">
        <v>63817.418571893548</v>
      </c>
      <c r="L133" s="157">
        <f t="shared" si="0"/>
        <v>2904.7527797857783</v>
      </c>
      <c r="M133" s="162"/>
      <c r="N133" s="162"/>
      <c r="O133" s="162"/>
      <c r="P133" s="162"/>
      <c r="Q133" s="162"/>
      <c r="R133" s="162"/>
      <c r="S133" s="162"/>
      <c r="T133" s="162"/>
      <c r="U133" s="162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</row>
    <row r="134" spans="1:33" x14ac:dyDescent="0.2">
      <c r="A134" s="156">
        <v>1982</v>
      </c>
      <c r="B134" s="162">
        <v>-0.10542242291515452</v>
      </c>
      <c r="C134" s="162">
        <v>2.2752785551721898E-2</v>
      </c>
      <c r="D134" s="162">
        <v>6.7441954053465848E-4</v>
      </c>
      <c r="E134" s="162">
        <v>-0.14159260774698698</v>
      </c>
      <c r="F134" s="162">
        <v>1.2778475504867215E-2</v>
      </c>
      <c r="G134" s="162">
        <v>8.9768790421692182E-2</v>
      </c>
      <c r="H134" s="162">
        <v>0</v>
      </c>
      <c r="I134" s="162">
        <v>8.9768790421692182E-2</v>
      </c>
      <c r="J134" s="157">
        <v>38.68</v>
      </c>
      <c r="K134" s="163">
        <v>108970.74533418451</v>
      </c>
      <c r="L134" s="157">
        <f t="shared" si="0"/>
        <v>2817.2374698599924</v>
      </c>
      <c r="M134" s="162"/>
      <c r="N134" s="162"/>
      <c r="O134" s="162"/>
      <c r="P134" s="162"/>
      <c r="Q134" s="162"/>
      <c r="R134" s="162"/>
      <c r="S134" s="162"/>
      <c r="T134" s="162"/>
      <c r="U134" s="162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</row>
    <row r="135" spans="1:33" x14ac:dyDescent="0.2">
      <c r="A135" s="156">
        <v>1983</v>
      </c>
      <c r="B135" s="162">
        <v>-0.10427695549376889</v>
      </c>
      <c r="C135" s="162">
        <v>-1.1805510968299213E-2</v>
      </c>
      <c r="D135" s="162">
        <v>6.676638593896728E-4</v>
      </c>
      <c r="E135" s="162">
        <v>-0.10115107469753543</v>
      </c>
      <c r="F135" s="162">
        <v>8.0119663126760731E-3</v>
      </c>
      <c r="G135" s="162">
        <v>0.10357894327713424</v>
      </c>
      <c r="H135" s="162">
        <v>1.2958748543608649E-2</v>
      </c>
      <c r="I135" s="162">
        <v>9.0620194733525589E-2</v>
      </c>
      <c r="J135" s="157">
        <v>43.859464285714274</v>
      </c>
      <c r="K135" s="163">
        <v>144520.06061369853</v>
      </c>
      <c r="L135" s="157">
        <f t="shared" si="0"/>
        <v>3295.0712683641013</v>
      </c>
      <c r="M135" s="162"/>
      <c r="N135" s="162"/>
      <c r="O135" s="162"/>
      <c r="P135" s="162"/>
      <c r="Q135" s="162"/>
      <c r="R135" s="162"/>
      <c r="S135" s="162"/>
      <c r="T135" s="162"/>
      <c r="U135" s="162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</row>
    <row r="136" spans="1:33" x14ac:dyDescent="0.2">
      <c r="A136" s="156">
        <v>1984</v>
      </c>
      <c r="B136" s="162">
        <v>-6.7244199337689159E-2</v>
      </c>
      <c r="C136" s="162">
        <v>4.5898792942422701E-3</v>
      </c>
      <c r="D136" s="162">
        <v>-4.8860005390320939E-3</v>
      </c>
      <c r="E136" s="162">
        <v>-7.7040877186152504E-2</v>
      </c>
      <c r="F136" s="162">
        <v>1.0092799093253162E-2</v>
      </c>
      <c r="G136" s="162">
        <v>0.10270471840127057</v>
      </c>
      <c r="H136" s="162">
        <v>2.4676770399151986E-2</v>
      </c>
      <c r="I136" s="162">
        <v>7.8027948002118583E-2</v>
      </c>
      <c r="J136" s="157">
        <v>44.534991039426529</v>
      </c>
      <c r="K136" s="163">
        <v>180473.3371468941</v>
      </c>
      <c r="L136" s="157">
        <f t="shared" si="0"/>
        <v>4052.394149739971</v>
      </c>
      <c r="M136" s="162"/>
      <c r="N136" s="162"/>
      <c r="O136" s="162"/>
      <c r="P136" s="162"/>
      <c r="Q136" s="162"/>
      <c r="R136" s="162"/>
      <c r="S136" s="162"/>
      <c r="T136" s="162"/>
      <c r="U136" s="162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</row>
    <row r="137" spans="1:33" x14ac:dyDescent="0.2">
      <c r="A137" s="156">
        <v>1985</v>
      </c>
      <c r="B137" s="162">
        <v>-6.9843086243298991E-2</v>
      </c>
      <c r="C137" s="162">
        <v>-9.1252273483707208E-3</v>
      </c>
      <c r="D137" s="162">
        <v>-8.844451122267007E-3</v>
      </c>
      <c r="E137" s="162">
        <v>-6.5631442851743271E-2</v>
      </c>
      <c r="F137" s="162">
        <v>1.375803507908201E-2</v>
      </c>
      <c r="G137" s="162">
        <v>6.7643672472153221E-2</v>
      </c>
      <c r="H137" s="162">
        <v>3.7436830147161933E-2</v>
      </c>
      <c r="I137" s="162">
        <v>3.0206842324991285E-2</v>
      </c>
      <c r="J137" s="157">
        <v>50.473145481310802</v>
      </c>
      <c r="K137" s="163">
        <v>215715.46643411374</v>
      </c>
      <c r="L137" s="157">
        <f t="shared" si="0"/>
        <v>4273.8661198357231</v>
      </c>
      <c r="M137" s="162"/>
      <c r="N137" s="162"/>
      <c r="O137" s="162"/>
      <c r="P137" s="162"/>
      <c r="Q137" s="162"/>
      <c r="R137" s="162"/>
      <c r="S137" s="162"/>
      <c r="T137" s="162"/>
      <c r="U137" s="162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</row>
    <row r="138" spans="1:33" x14ac:dyDescent="0.2">
      <c r="A138" s="156">
        <v>1986</v>
      </c>
      <c r="B138" s="162">
        <v>-4.1775245675242871E-2</v>
      </c>
      <c r="C138" s="162">
        <v>9.7022390103744527E-3</v>
      </c>
      <c r="D138" s="162">
        <v>-8.8988689012351671E-3</v>
      </c>
      <c r="E138" s="162">
        <v>-5.7389464719539762E-2</v>
      </c>
      <c r="F138" s="162">
        <v>1.4810848935157606E-2</v>
      </c>
      <c r="G138" s="162">
        <v>2.5522450390348086E-2</v>
      </c>
      <c r="H138" s="162">
        <v>1.6479386854139199E-2</v>
      </c>
      <c r="I138" s="162">
        <v>9.0430635362088851E-3</v>
      </c>
      <c r="J138" s="157">
        <v>55.981588261648753</v>
      </c>
      <c r="K138" s="163">
        <v>271765.39397805382</v>
      </c>
      <c r="L138" s="157">
        <f t="shared" si="0"/>
        <v>4854.5495477525037</v>
      </c>
      <c r="M138" s="162"/>
      <c r="N138" s="162"/>
      <c r="O138" s="162"/>
      <c r="P138" s="162"/>
      <c r="Q138" s="162"/>
      <c r="R138" s="162"/>
      <c r="S138" s="162"/>
      <c r="T138" s="162"/>
      <c r="U138" s="162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</row>
    <row r="139" spans="1:33" x14ac:dyDescent="0.2">
      <c r="A139" s="156">
        <v>1987</v>
      </c>
      <c r="B139" s="162">
        <v>-8.1613047886222007E-2</v>
      </c>
      <c r="C139" s="162">
        <v>-2.4627768151800015E-2</v>
      </c>
      <c r="D139" s="162">
        <v>-2.0772486688784588E-2</v>
      </c>
      <c r="E139" s="162">
        <v>-5.6678391657764046E-2</v>
      </c>
      <c r="F139" s="162">
        <v>2.0484779116917765E-2</v>
      </c>
      <c r="G139" s="162">
        <v>5.1154406277921054E-2</v>
      </c>
      <c r="H139" s="162">
        <v>2.3016605749345807E-2</v>
      </c>
      <c r="I139" s="162">
        <v>2.8137800528575247E-2</v>
      </c>
      <c r="J139" s="157">
        <v>62.780023041474635</v>
      </c>
      <c r="K139" s="163">
        <v>327311.6308729006</v>
      </c>
      <c r="L139" s="157">
        <f t="shared" si="0"/>
        <v>5213.6271223836175</v>
      </c>
      <c r="M139" s="162"/>
      <c r="N139" s="162"/>
      <c r="O139" s="162"/>
      <c r="P139" s="162"/>
      <c r="Q139" s="162"/>
      <c r="R139" s="162"/>
      <c r="S139" s="162"/>
      <c r="T139" s="162"/>
      <c r="U139" s="162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</row>
    <row r="140" spans="1:33" x14ac:dyDescent="0.2">
      <c r="A140" s="156">
        <v>1988</v>
      </c>
      <c r="B140" s="162">
        <v>-6.477396755960689E-2</v>
      </c>
      <c r="C140" s="162">
        <v>-1.2354458350589051E-2</v>
      </c>
      <c r="D140" s="162">
        <v>-1.2317852548068787E-2</v>
      </c>
      <c r="E140" s="162">
        <v>-6.3986942805421221E-2</v>
      </c>
      <c r="F140" s="162">
        <v>2.3866983243212035E-2</v>
      </c>
      <c r="G140" s="162">
        <v>6.9935385714964104E-2</v>
      </c>
      <c r="H140" s="162">
        <v>2.2878626575164908E-2</v>
      </c>
      <c r="I140" s="162">
        <v>4.705675913979919E-2</v>
      </c>
      <c r="J140" s="157">
        <v>75.805282814238041</v>
      </c>
      <c r="K140" s="163">
        <v>414170.85595801129</v>
      </c>
      <c r="L140" s="157">
        <f t="shared" si="0"/>
        <v>5463.6146793745638</v>
      </c>
      <c r="M140" s="162"/>
      <c r="N140" s="162"/>
      <c r="O140" s="162"/>
      <c r="P140" s="162"/>
      <c r="Q140" s="162"/>
      <c r="R140" s="162"/>
      <c r="S140" s="162"/>
      <c r="T140" s="162"/>
      <c r="U140" s="162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</row>
    <row r="141" spans="1:33" x14ac:dyDescent="0.2">
      <c r="A141" s="156">
        <v>1989</v>
      </c>
      <c r="B141" s="162">
        <v>-8.0953618269525615E-2</v>
      </c>
      <c r="C141" s="162">
        <v>-2.7205856909942594E-2</v>
      </c>
      <c r="D141" s="162">
        <v>-1.5027997150254005E-2</v>
      </c>
      <c r="E141" s="162">
        <v>-5.9205126704017938E-2</v>
      </c>
      <c r="F141" s="162">
        <v>2.0501556457135313E-2</v>
      </c>
      <c r="G141" s="162">
        <v>5.7861027820967199E-2</v>
      </c>
      <c r="H141" s="162">
        <v>1.0526075590156361E-2</v>
      </c>
      <c r="I141" s="162">
        <v>4.7334952230810835E-2</v>
      </c>
      <c r="J141" s="157">
        <v>81.504617895545309</v>
      </c>
      <c r="K141" s="163">
        <v>503302.50033210602</v>
      </c>
      <c r="L141" s="157">
        <f t="shared" si="0"/>
        <v>6175.140910139944</v>
      </c>
      <c r="M141" s="162"/>
      <c r="N141" s="162"/>
      <c r="O141" s="162"/>
      <c r="P141" s="162"/>
      <c r="Q141" s="162"/>
      <c r="R141" s="162"/>
      <c r="S141" s="162"/>
      <c r="T141" s="162"/>
      <c r="U141" s="162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x14ac:dyDescent="0.2">
      <c r="A142" s="156">
        <v>1990</v>
      </c>
      <c r="B142" s="162">
        <v>-8.4952302970788443E-2</v>
      </c>
      <c r="C142" s="162">
        <v>-5.4945391308984071E-2</v>
      </c>
      <c r="D142" s="162">
        <v>-1.1781487986797129E-2</v>
      </c>
      <c r="E142" s="162">
        <v>-3.6166775939165299E-2</v>
      </c>
      <c r="F142" s="162">
        <v>1.7926401137271265E-2</v>
      </c>
      <c r="G142" s="162">
        <v>2.3219100055197894E-2</v>
      </c>
      <c r="H142" s="162">
        <v>1.0465788820758871E-2</v>
      </c>
      <c r="I142" s="162">
        <v>1.2753311234439024E-2</v>
      </c>
      <c r="J142" s="157">
        <v>91.570017921146956</v>
      </c>
      <c r="K142" s="163">
        <v>612462.31547938951</v>
      </c>
      <c r="L142" s="157">
        <f t="shared" si="0"/>
        <v>6688.4590544341145</v>
      </c>
      <c r="M142" s="162"/>
      <c r="N142" s="162"/>
      <c r="O142" s="162"/>
      <c r="P142" s="162"/>
      <c r="Q142" s="162"/>
      <c r="R142" s="162"/>
      <c r="S142" s="162"/>
      <c r="T142" s="162"/>
      <c r="U142" s="162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x14ac:dyDescent="0.2">
      <c r="A143" s="156">
        <v>1991</v>
      </c>
      <c r="B143" s="162">
        <v>-4.3184743035469673E-2</v>
      </c>
      <c r="C143" s="162">
        <v>-3.7659524594376187E-2</v>
      </c>
      <c r="D143" s="162">
        <v>5.1153808094739125E-3</v>
      </c>
      <c r="E143" s="162">
        <v>-2.8476125811789491E-2</v>
      </c>
      <c r="F143" s="162">
        <v>1.7850705732763563E-2</v>
      </c>
      <c r="G143" s="162">
        <v>5.4159284059949311E-2</v>
      </c>
      <c r="H143" s="162">
        <v>3.6430011699517474E-3</v>
      </c>
      <c r="I143" s="162">
        <v>5.0516282889997564E-2</v>
      </c>
      <c r="J143" s="157">
        <v>122.42789170506913</v>
      </c>
      <c r="K143" s="163">
        <v>806551.86859590746</v>
      </c>
      <c r="L143" s="157">
        <f t="shared" si="0"/>
        <v>6587.9748263484325</v>
      </c>
      <c r="M143" s="162"/>
      <c r="N143" s="162"/>
      <c r="O143" s="162"/>
      <c r="P143" s="162"/>
      <c r="Q143" s="162"/>
      <c r="R143" s="162"/>
      <c r="S143" s="162"/>
      <c r="T143" s="162"/>
      <c r="U143" s="162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</row>
    <row r="144" spans="1:33" x14ac:dyDescent="0.2">
      <c r="A144" s="156">
        <v>1992</v>
      </c>
      <c r="B144" s="162">
        <v>-5.2830099429297402E-2</v>
      </c>
      <c r="C144" s="162">
        <v>-4.3997306780235057E-2</v>
      </c>
      <c r="D144" s="162">
        <v>-2.3331905110730712E-3</v>
      </c>
      <c r="E144" s="162">
        <v>-2.7447037825315632E-2</v>
      </c>
      <c r="F144" s="162">
        <v>2.0947435687326363E-2</v>
      </c>
      <c r="G144" s="162">
        <v>3.1651908636480292E-2</v>
      </c>
      <c r="H144" s="162">
        <v>1.2819728082819073E-3</v>
      </c>
      <c r="I144" s="162">
        <v>3.0369935828198382E-2</v>
      </c>
      <c r="J144" s="157">
        <v>134.48192045173647</v>
      </c>
      <c r="K144" s="163">
        <v>1049023.1897505564</v>
      </c>
      <c r="L144" s="157">
        <f t="shared" si="0"/>
        <v>7800.4774636382062</v>
      </c>
      <c r="M144" s="162"/>
      <c r="N144" s="162"/>
      <c r="O144" s="162"/>
      <c r="P144" s="162"/>
      <c r="Q144" s="162"/>
      <c r="R144" s="162"/>
      <c r="S144" s="162"/>
      <c r="T144" s="162"/>
      <c r="U144" s="162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</row>
    <row r="145" spans="1:33" x14ac:dyDescent="0.2">
      <c r="A145" s="156">
        <v>1993</v>
      </c>
      <c r="B145" s="162">
        <v>-7.6820683285437105E-2</v>
      </c>
      <c r="C145" s="162">
        <v>-7.349393694784416E-2</v>
      </c>
      <c r="D145" s="162">
        <v>7.5134679189174016E-3</v>
      </c>
      <c r="E145" s="162">
        <v>-2.7043958322609321E-2</v>
      </c>
      <c r="F145" s="162">
        <v>1.6192428602365663E-2</v>
      </c>
      <c r="G145" s="162">
        <v>3.3188255129796292E-2</v>
      </c>
      <c r="H145" s="162">
        <v>0</v>
      </c>
      <c r="I145" s="162">
        <v>3.3188255129796292E-2</v>
      </c>
      <c r="J145" s="157">
        <v>142.13186891961089</v>
      </c>
      <c r="K145" s="163">
        <v>1256085.2322933723</v>
      </c>
      <c r="L145" s="157">
        <f t="shared" si="0"/>
        <v>8837.4637007257534</v>
      </c>
      <c r="M145" s="162"/>
      <c r="N145" s="162"/>
      <c r="O145" s="162"/>
      <c r="P145" s="162"/>
      <c r="Q145" s="162"/>
      <c r="R145" s="162"/>
      <c r="S145" s="162"/>
      <c r="T145" s="162"/>
      <c r="U145" s="162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</row>
    <row r="146" spans="1:33" x14ac:dyDescent="0.2">
      <c r="A146" s="156">
        <v>1994</v>
      </c>
      <c r="B146" s="162">
        <v>-5.3358537598129918E-2</v>
      </c>
      <c r="C146" s="162">
        <v>-6.4523961358017343E-2</v>
      </c>
      <c r="D146" s="162">
        <v>9.4921595146499026E-3</v>
      </c>
      <c r="E146" s="162">
        <v>-1.436734916744071E-2</v>
      </c>
      <c r="F146" s="162">
        <v>1.6040613412678234E-2</v>
      </c>
      <c r="G146" s="162">
        <v>4.1108590716329276E-3</v>
      </c>
      <c r="H146" s="162">
        <v>1.074194330275941E-3</v>
      </c>
      <c r="I146" s="162">
        <v>3.0366647413569868E-3</v>
      </c>
      <c r="J146" s="157">
        <v>157.0299612455197</v>
      </c>
      <c r="K146" s="163">
        <v>1520312.9926536554</v>
      </c>
      <c r="L146" s="157">
        <f t="shared" si="0"/>
        <v>9681.6746345406882</v>
      </c>
      <c r="M146" s="162"/>
      <c r="N146" s="162"/>
      <c r="O146" s="162"/>
      <c r="P146" s="162"/>
      <c r="Q146" s="162"/>
      <c r="R146" s="162"/>
      <c r="S146" s="162"/>
      <c r="T146" s="162"/>
      <c r="U146" s="162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</row>
    <row r="147" spans="1:33" x14ac:dyDescent="0.2">
      <c r="A147" s="156">
        <v>1995</v>
      </c>
      <c r="B147" s="162">
        <v>-3.3375643695651838E-2</v>
      </c>
      <c r="C147" s="162">
        <v>-3.0097845447981501E-2</v>
      </c>
      <c r="D147" s="162">
        <v>5.2668894919831108E-3</v>
      </c>
      <c r="E147" s="162">
        <v>-2.1039542598294235E-2</v>
      </c>
      <c r="F147" s="162">
        <v>1.2494854858640785E-2</v>
      </c>
      <c r="G147" s="162">
        <v>4.4833929877678931E-2</v>
      </c>
      <c r="H147" s="162">
        <v>0</v>
      </c>
      <c r="I147" s="162">
        <v>4.4833929877678931E-2</v>
      </c>
      <c r="J147" s="157">
        <v>179.64806957245264</v>
      </c>
      <c r="K147" s="163">
        <v>1923744.771806733</v>
      </c>
      <c r="L147" s="157">
        <f t="shared" si="0"/>
        <v>10708.407701708593</v>
      </c>
      <c r="M147" s="162"/>
      <c r="N147" s="162"/>
      <c r="O147" s="162"/>
      <c r="P147" s="162"/>
      <c r="Q147" s="162"/>
      <c r="R147" s="162"/>
      <c r="S147" s="162"/>
      <c r="T147" s="162"/>
      <c r="U147" s="162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</row>
    <row r="148" spans="1:33" x14ac:dyDescent="0.2">
      <c r="A148" s="156">
        <v>1996</v>
      </c>
      <c r="B148" s="162">
        <v>-2.4523650773835882E-2</v>
      </c>
      <c r="C148" s="162">
        <v>-2.3140074868761459E-2</v>
      </c>
      <c r="D148" s="162">
        <v>1.8850060988597817E-3</v>
      </c>
      <c r="E148" s="162">
        <v>-1.7141484031995845E-2</v>
      </c>
      <c r="F148" s="162">
        <v>1.3882187772391003E-2</v>
      </c>
      <c r="G148" s="162">
        <v>6.2771631666463665E-3</v>
      </c>
      <c r="H148" s="162">
        <v>2.6092941565497474E-3</v>
      </c>
      <c r="I148" s="162">
        <v>3.6678690100966195E-3</v>
      </c>
      <c r="J148" s="157">
        <v>207.62003238165863</v>
      </c>
      <c r="K148" s="163">
        <v>2235900.8068446489</v>
      </c>
      <c r="L148" s="157">
        <f t="shared" si="0"/>
        <v>10769.195925827102</v>
      </c>
      <c r="M148" s="162"/>
      <c r="N148" s="162"/>
      <c r="O148" s="162"/>
      <c r="P148" s="162"/>
      <c r="Q148" s="162"/>
      <c r="R148" s="162"/>
      <c r="S148" s="162"/>
      <c r="T148" s="162"/>
      <c r="U148" s="162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</row>
    <row r="149" spans="1:33" x14ac:dyDescent="0.2">
      <c r="A149" s="156">
        <v>1997</v>
      </c>
      <c r="B149" s="162">
        <v>-4.1125240638731846E-2</v>
      </c>
      <c r="C149" s="162">
        <v>-4.2553378544048594E-2</v>
      </c>
      <c r="D149" s="162">
        <v>1.1989517025473498E-2</v>
      </c>
      <c r="E149" s="162">
        <v>-2.1293792719992162E-2</v>
      </c>
      <c r="F149" s="162">
        <v>1.0732413599835407E-2</v>
      </c>
      <c r="G149" s="162">
        <v>4.3485516458297249E-2</v>
      </c>
      <c r="H149" s="162">
        <v>0</v>
      </c>
      <c r="I149" s="162">
        <v>4.3485516458297249E-2</v>
      </c>
      <c r="J149" s="157">
        <v>232.53467351510494</v>
      </c>
      <c r="K149" s="163">
        <v>2719155.505392862</v>
      </c>
      <c r="L149" s="157">
        <f t="shared" si="0"/>
        <v>11693.548597672818</v>
      </c>
      <c r="M149" s="162"/>
      <c r="N149" s="162"/>
      <c r="O149" s="162"/>
      <c r="P149" s="162"/>
      <c r="Q149" s="162"/>
      <c r="R149" s="162"/>
      <c r="S149" s="162"/>
      <c r="T149" s="162"/>
      <c r="U149" s="162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</row>
    <row r="150" spans="1:33" x14ac:dyDescent="0.2">
      <c r="A150" s="156">
        <v>1998</v>
      </c>
      <c r="B150" s="162">
        <v>-4.0340443017963135E-2</v>
      </c>
      <c r="C150" s="162">
        <v>-3.0911920038731108E-2</v>
      </c>
      <c r="D150" s="162">
        <v>1.8097805817161871E-2</v>
      </c>
      <c r="E150" s="162">
        <v>-3.6296327163271989E-2</v>
      </c>
      <c r="F150" s="162">
        <v>8.7699983668780984E-3</v>
      </c>
      <c r="G150" s="162">
        <v>4.2432227080734408E-2</v>
      </c>
      <c r="H150" s="162">
        <v>0</v>
      </c>
      <c r="I150" s="162">
        <v>4.2432227080734408E-2</v>
      </c>
      <c r="J150" s="157">
        <v>257.11504819508446</v>
      </c>
      <c r="K150" s="163">
        <v>3318749.0166026526</v>
      </c>
      <c r="L150" s="157">
        <f t="shared" si="0"/>
        <v>12907.642084350397</v>
      </c>
      <c r="M150" s="162"/>
      <c r="N150" s="162"/>
      <c r="O150" s="162"/>
      <c r="P150" s="162"/>
      <c r="Q150" s="162"/>
      <c r="R150" s="162"/>
      <c r="S150" s="162"/>
      <c r="T150" s="162"/>
      <c r="U150" s="162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</row>
    <row r="151" spans="1:33" x14ac:dyDescent="0.2">
      <c r="A151" s="156">
        <v>1999</v>
      </c>
      <c r="B151" s="162">
        <v>-4.490764886636426E-2</v>
      </c>
      <c r="C151" s="162">
        <v>4.0060076301993319E-2</v>
      </c>
      <c r="D151" s="162">
        <v>3.3614316174779543E-2</v>
      </c>
      <c r="E151" s="162">
        <v>-0.12575961859076648</v>
      </c>
      <c r="F151" s="162">
        <v>7.1775772476293529E-3</v>
      </c>
      <c r="G151" s="162">
        <v>6.4509899537096807E-2</v>
      </c>
      <c r="H151" s="162">
        <v>1.5284782761923449E-4</v>
      </c>
      <c r="I151" s="162">
        <v>6.4357051709477572E-2</v>
      </c>
      <c r="J151" s="158">
        <v>285.61024161546339</v>
      </c>
      <c r="K151" s="163">
        <v>4137062.8865716481</v>
      </c>
      <c r="L151" s="157">
        <f t="shared" si="0"/>
        <v>14484.99487683519</v>
      </c>
      <c r="M151" s="162"/>
      <c r="N151" s="162"/>
      <c r="O151" s="162"/>
      <c r="P151" s="162"/>
      <c r="Q151" s="162"/>
      <c r="R151" s="162"/>
      <c r="S151" s="162"/>
      <c r="T151" s="162"/>
      <c r="U151" s="162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x14ac:dyDescent="0.2">
      <c r="A152" s="156">
        <v>2000</v>
      </c>
      <c r="B152" s="162">
        <v>-4.7573354827225869E-2</v>
      </c>
      <c r="C152" s="162">
        <v>-1.4496858636607251E-2</v>
      </c>
      <c r="D152" s="162">
        <v>4.6755511767069775E-2</v>
      </c>
      <c r="E152" s="162">
        <v>-8.6263204211984273E-2</v>
      </c>
      <c r="F152" s="162">
        <v>6.4311962542958892E-3</v>
      </c>
      <c r="G152" s="162">
        <v>1.0974737610556978E-2</v>
      </c>
      <c r="H152" s="162">
        <v>1.2496177252844375E-3</v>
      </c>
      <c r="I152" s="162">
        <v>9.7251198852725401E-3</v>
      </c>
      <c r="J152" s="158">
        <v>308.13148124459275</v>
      </c>
      <c r="K152" s="163">
        <v>4473688.1970883142</v>
      </c>
      <c r="L152" s="157">
        <f t="shared" si="0"/>
        <v>14518.763805043114</v>
      </c>
      <c r="M152" s="162"/>
      <c r="N152" s="162"/>
      <c r="O152" s="162"/>
      <c r="P152" s="162"/>
      <c r="Q152" s="162"/>
      <c r="R152" s="162"/>
      <c r="S152" s="162"/>
      <c r="T152" s="162"/>
      <c r="U152" s="162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</row>
    <row r="153" spans="1:33" x14ac:dyDescent="0.2">
      <c r="A153" s="156">
        <v>2001</v>
      </c>
      <c r="B153" s="162">
        <v>-4.0659150485656555E-2</v>
      </c>
      <c r="C153" s="162">
        <v>-5.5307536176657547E-2</v>
      </c>
      <c r="D153" s="162">
        <v>5.0285761522211161E-2</v>
      </c>
      <c r="E153" s="162">
        <v>-4.5812969272528217E-2</v>
      </c>
      <c r="F153" s="162">
        <v>1.017559344131806E-2</v>
      </c>
      <c r="G153" s="162">
        <v>3.0181704767074595E-2</v>
      </c>
      <c r="H153" s="162">
        <v>1.3018541501756905E-3</v>
      </c>
      <c r="I153" s="162">
        <v>2.8879850616898909E-2</v>
      </c>
      <c r="J153" s="158">
        <v>328.8063341653866</v>
      </c>
      <c r="K153" s="163">
        <v>4875779.1867014188</v>
      </c>
      <c r="L153" s="157">
        <f t="shared" si="0"/>
        <v>14828.726457103305</v>
      </c>
      <c r="M153" s="162"/>
      <c r="N153" s="162"/>
      <c r="O153" s="162"/>
      <c r="P153" s="162"/>
      <c r="Q153" s="162"/>
      <c r="R153" s="162"/>
      <c r="S153" s="162"/>
      <c r="T153" s="162"/>
      <c r="U153" s="162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</row>
    <row r="154" spans="1:33" x14ac:dyDescent="0.2">
      <c r="A154" s="156">
        <v>2002</v>
      </c>
      <c r="B154" s="162">
        <v>-5.6257295877099989E-2</v>
      </c>
      <c r="C154" s="162">
        <v>-8.3884262415984595E-2</v>
      </c>
      <c r="D154" s="162">
        <v>4.4980824158405541E-2</v>
      </c>
      <c r="E154" s="162">
        <v>-2.8872675560518885E-2</v>
      </c>
      <c r="F154" s="162">
        <v>1.1518817940997966E-2</v>
      </c>
      <c r="G154" s="162">
        <v>7.0308365447518117E-2</v>
      </c>
      <c r="H154" s="162">
        <v>8.5106230786152043E-4</v>
      </c>
      <c r="I154" s="162">
        <v>6.945730313965659E-2</v>
      </c>
      <c r="J154" s="158">
        <v>359.71607350870454</v>
      </c>
      <c r="K154" s="163">
        <v>5479255.1856041793</v>
      </c>
      <c r="L154" s="157">
        <f t="shared" si="0"/>
        <v>15232.166670115703</v>
      </c>
      <c r="M154" s="162"/>
      <c r="N154" s="162"/>
      <c r="O154" s="162"/>
      <c r="P154" s="162"/>
      <c r="Q154" s="162"/>
      <c r="R154" s="162"/>
      <c r="S154" s="162"/>
      <c r="T154" s="162"/>
      <c r="U154" s="162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</row>
    <row r="155" spans="1:33" x14ac:dyDescent="0.2">
      <c r="A155" s="156">
        <v>2003</v>
      </c>
      <c r="B155" s="162">
        <v>-5.5373833841188255E-2</v>
      </c>
      <c r="C155" s="162">
        <v>-6.8545540334345401E-2</v>
      </c>
      <c r="D155" s="162">
        <v>4.8852604534897821E-2</v>
      </c>
      <c r="E155" s="162">
        <v>-4.8820391934673413E-2</v>
      </c>
      <c r="F155" s="162">
        <v>1.3139493892932745E-2</v>
      </c>
      <c r="G155" s="162">
        <v>7.4486854559795201E-2</v>
      </c>
      <c r="H155" s="162">
        <v>1.5909114615079763E-3</v>
      </c>
      <c r="I155" s="162">
        <v>7.2895943098287216E-2</v>
      </c>
      <c r="J155" s="158">
        <v>398.55327643369174</v>
      </c>
      <c r="K155" s="163">
        <v>6334012.1639546026</v>
      </c>
      <c r="L155" s="157">
        <f t="shared" si="0"/>
        <v>15892.510583860192</v>
      </c>
      <c r="M155" s="162"/>
      <c r="N155" s="162"/>
      <c r="O155" s="162"/>
      <c r="P155" s="162"/>
      <c r="Q155" s="162"/>
      <c r="R155" s="162"/>
      <c r="S155" s="162"/>
      <c r="T155" s="162"/>
      <c r="U155" s="162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</row>
    <row r="156" spans="1:33" x14ac:dyDescent="0.2">
      <c r="A156" s="156">
        <v>2004</v>
      </c>
      <c r="B156" s="162">
        <v>-4.69996574574797E-2</v>
      </c>
      <c r="C156" s="162">
        <v>-8.4400062764718245E-2</v>
      </c>
      <c r="D156" s="162">
        <v>5.0913192155313688E-2</v>
      </c>
      <c r="E156" s="162">
        <v>-2.6127382903492154E-2</v>
      </c>
      <c r="F156" s="162">
        <v>1.2614596055417015E-2</v>
      </c>
      <c r="G156" s="162">
        <v>5.0058320494133231E-2</v>
      </c>
      <c r="H156" s="162">
        <v>7.5427267678523382E-4</v>
      </c>
      <c r="I156" s="162">
        <v>4.9304047817347998E-2</v>
      </c>
      <c r="J156" s="158">
        <v>437.82463216845872</v>
      </c>
      <c r="K156" s="163">
        <v>7372912.8943564799</v>
      </c>
      <c r="L156" s="157">
        <f t="shared" si="0"/>
        <v>16839.87686540134</v>
      </c>
      <c r="M156" s="162"/>
      <c r="N156" s="162"/>
      <c r="O156" s="162"/>
      <c r="P156" s="162"/>
      <c r="Q156" s="162"/>
      <c r="R156" s="162"/>
      <c r="S156" s="162"/>
      <c r="T156" s="162"/>
      <c r="U156" s="162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</row>
    <row r="157" spans="1:33" x14ac:dyDescent="0.2">
      <c r="A157" s="156">
        <v>2005</v>
      </c>
      <c r="B157" s="162">
        <v>-5.4352285782429441E-2</v>
      </c>
      <c r="C157" s="162">
        <v>-0.11961759237973248</v>
      </c>
      <c r="D157" s="162">
        <v>6.1835224435234551E-2</v>
      </c>
      <c r="E157" s="162">
        <v>-1.1553692956146404E-2</v>
      </c>
      <c r="F157" s="162">
        <v>1.4983775118214891E-2</v>
      </c>
      <c r="G157" s="162">
        <v>6.8151317289660035E-2</v>
      </c>
      <c r="H157" s="162">
        <v>8.7948159108562456E-4</v>
      </c>
      <c r="I157" s="162">
        <v>6.7271835698574409E-2</v>
      </c>
      <c r="J157" s="158">
        <v>477.68190994623654</v>
      </c>
      <c r="K157" s="163">
        <v>8621244.6957519501</v>
      </c>
      <c r="L157" s="157">
        <f t="shared" si="0"/>
        <v>18048.087055928656</v>
      </c>
      <c r="M157" s="162"/>
      <c r="N157" s="162"/>
      <c r="O157" s="162"/>
      <c r="P157" s="162"/>
      <c r="Q157" s="162"/>
      <c r="R157" s="162"/>
      <c r="S157" s="162"/>
      <c r="T157" s="162"/>
      <c r="U157" s="162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</row>
    <row r="158" spans="1:33" x14ac:dyDescent="0.2">
      <c r="A158" s="156">
        <v>2006</v>
      </c>
      <c r="B158" s="162">
        <v>-5.0434989859953427E-2</v>
      </c>
      <c r="C158" s="162">
        <v>-0.1345028394492204</v>
      </c>
      <c r="D158" s="162">
        <v>6.6634773833532959E-2</v>
      </c>
      <c r="E158" s="162">
        <v>2.1088206213185862E-4</v>
      </c>
      <c r="F158" s="162">
        <v>1.7222193693602134E-2</v>
      </c>
      <c r="G158" s="162">
        <v>9.3900981456870758E-2</v>
      </c>
      <c r="H158" s="162">
        <v>5.3551894095769626E-5</v>
      </c>
      <c r="I158" s="162">
        <v>9.3847429562774989E-2</v>
      </c>
      <c r="J158" s="158">
        <v>511.23162250384019</v>
      </c>
      <c r="K158" s="163">
        <v>10365563.742470801</v>
      </c>
      <c r="L158" s="157">
        <f t="shared" si="0"/>
        <v>20275.670138916219</v>
      </c>
      <c r="M158" s="162"/>
      <c r="N158" s="162"/>
      <c r="O158" s="162"/>
      <c r="P158" s="162"/>
      <c r="Q158" s="162"/>
      <c r="R158" s="162"/>
      <c r="S158" s="162"/>
      <c r="T158" s="162"/>
      <c r="U158" s="162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</row>
    <row r="159" spans="1:33" x14ac:dyDescent="0.2">
      <c r="A159" s="156">
        <v>2007</v>
      </c>
      <c r="B159" s="162">
        <v>-7.0006537666024382E-2</v>
      </c>
      <c r="C159" s="162">
        <v>-0.12694782744927097</v>
      </c>
      <c r="D159" s="162">
        <v>7.37363134426295E-2</v>
      </c>
      <c r="E159" s="162">
        <v>-3.6769917035141896E-2</v>
      </c>
      <c r="F159" s="162">
        <v>1.9974893375758977E-2</v>
      </c>
      <c r="G159" s="162">
        <v>0.10975344205757039</v>
      </c>
      <c r="H159" s="162">
        <v>9.0008160371182386E-4</v>
      </c>
      <c r="I159" s="162">
        <v>0.10885336045385854</v>
      </c>
      <c r="J159" s="158">
        <v>516.6176303763441</v>
      </c>
      <c r="K159" s="163">
        <v>12149371.042205701</v>
      </c>
      <c r="L159" s="157">
        <f t="shared" si="0"/>
        <v>23517.143681982285</v>
      </c>
      <c r="M159" s="162"/>
      <c r="N159" s="162"/>
      <c r="O159" s="162"/>
      <c r="P159" s="162"/>
      <c r="Q159" s="162"/>
      <c r="R159" s="162"/>
      <c r="S159" s="162"/>
      <c r="T159" s="162"/>
      <c r="U159" s="162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</row>
    <row r="160" spans="1:33" x14ac:dyDescent="0.2">
      <c r="A160" s="156">
        <v>2008</v>
      </c>
      <c r="B160" s="162">
        <v>-0.10444942917492095</v>
      </c>
      <c r="C160" s="162">
        <v>-0.1878679663088495</v>
      </c>
      <c r="D160" s="162">
        <v>8.2476626724844015E-2</v>
      </c>
      <c r="E160" s="162">
        <v>-1.5630088582748034E-2</v>
      </c>
      <c r="F160" s="162">
        <v>1.65719989918326E-2</v>
      </c>
      <c r="G160" s="162">
        <v>9.3195399911462903E-2</v>
      </c>
      <c r="H160" s="162">
        <v>2.7801388370702533E-4</v>
      </c>
      <c r="I160" s="162">
        <v>9.2917386027755872E-2</v>
      </c>
      <c r="J160" s="158">
        <v>526.23558620689653</v>
      </c>
      <c r="K160" s="163">
        <v>14042803.7764614</v>
      </c>
      <c r="L160" s="157">
        <f t="shared" si="0"/>
        <v>26685.393661196231</v>
      </c>
      <c r="M160" s="162"/>
      <c r="N160" s="162"/>
      <c r="O160" s="162"/>
      <c r="P160" s="162"/>
      <c r="Q160" s="162"/>
      <c r="R160" s="162"/>
      <c r="S160" s="162"/>
      <c r="T160" s="162"/>
      <c r="U160" s="162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</row>
    <row r="161" spans="1:33" x14ac:dyDescent="0.2">
      <c r="A161" s="156">
        <v>2009</v>
      </c>
      <c r="B161" s="162">
        <v>-2.1528785837859391E-2</v>
      </c>
      <c r="C161" s="162">
        <v>-7.6212122703281149E-2</v>
      </c>
      <c r="D161" s="162">
        <v>8.1782672260189648E-2</v>
      </c>
      <c r="E161" s="162">
        <v>-4.0505913851302255E-2</v>
      </c>
      <c r="F161" s="162">
        <v>1.3406578456534358E-2</v>
      </c>
      <c r="G161" s="162">
        <v>2.643117338434019E-2</v>
      </c>
      <c r="H161" s="162">
        <v>2.1797194272896473E-3</v>
      </c>
      <c r="I161" s="162">
        <v>2.4251453957050542E-2</v>
      </c>
      <c r="J161" s="158">
        <v>573.287956733231</v>
      </c>
      <c r="K161" s="163">
        <v>15338355.465433801</v>
      </c>
      <c r="L161" s="157">
        <f t="shared" si="0"/>
        <v>26755.063114942117</v>
      </c>
      <c r="M161" s="162"/>
      <c r="N161" s="162"/>
      <c r="O161" s="162"/>
      <c r="P161" s="162"/>
      <c r="Q161" s="162"/>
      <c r="R161" s="162"/>
      <c r="S161" s="162"/>
      <c r="T161" s="162"/>
      <c r="U161" s="162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</row>
    <row r="162" spans="1:33" x14ac:dyDescent="0.2">
      <c r="A162" s="156">
        <v>2010</v>
      </c>
      <c r="B162" s="162">
        <v>-3.8686409784657025E-2</v>
      </c>
      <c r="C162" s="162">
        <v>-0.10386402939048686</v>
      </c>
      <c r="D162" s="162">
        <v>7.6613659859803854E-2</v>
      </c>
      <c r="E162" s="162">
        <v>-2.2500641674009031E-2</v>
      </c>
      <c r="F162" s="162">
        <v>1.1064601420035014E-2</v>
      </c>
      <c r="G162" s="162">
        <v>5.9978041560597474E-2</v>
      </c>
      <c r="H162" s="162">
        <v>1.6156238095781708E-3</v>
      </c>
      <c r="I162" s="162">
        <v>5.8362417751019309E-2</v>
      </c>
      <c r="J162" s="158">
        <v>525.82946953405008</v>
      </c>
      <c r="K162" s="163">
        <v>17414037.844339799</v>
      </c>
      <c r="L162" s="157">
        <f t="shared" si="0"/>
        <v>33117.272525198692</v>
      </c>
      <c r="M162" s="162"/>
      <c r="N162" s="162"/>
      <c r="O162" s="162"/>
      <c r="P162" s="162"/>
      <c r="Q162" s="162"/>
      <c r="R162" s="162"/>
      <c r="S162" s="162"/>
      <c r="T162" s="162"/>
      <c r="U162" s="162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</row>
    <row r="163" spans="1:33" x14ac:dyDescent="0.2">
      <c r="A163" s="156">
        <v>2011</v>
      </c>
      <c r="B163" s="162">
        <v>-5.945500700178237E-2</v>
      </c>
      <c r="C163" s="162">
        <v>-0.13725786120444131</v>
      </c>
      <c r="D163" s="162">
        <v>8.4902079235667283E-2</v>
      </c>
      <c r="E163" s="162">
        <v>-1.5715197279408285E-2</v>
      </c>
      <c r="F163" s="162">
        <v>8.615972246399933E-3</v>
      </c>
      <c r="G163" s="162">
        <v>6.8808289855457019E-2</v>
      </c>
      <c r="H163" s="162">
        <v>5.7646667142132368E-4</v>
      </c>
      <c r="I163" s="162">
        <v>6.82318231840357E-2</v>
      </c>
      <c r="J163" s="158">
        <v>505.66423991935483</v>
      </c>
      <c r="K163" s="163">
        <v>18952079.807930499</v>
      </c>
      <c r="L163" s="157">
        <f t="shared" si="0"/>
        <v>37479.573028444815</v>
      </c>
      <c r="M163" s="162"/>
      <c r="N163" s="162"/>
      <c r="O163" s="162"/>
      <c r="P163" s="162"/>
      <c r="Q163" s="162"/>
      <c r="R163" s="162"/>
      <c r="S163" s="162"/>
      <c r="T163" s="162"/>
      <c r="U163" s="162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</row>
    <row r="164" spans="1:33" x14ac:dyDescent="0.2">
      <c r="A164" s="156">
        <v>2012</v>
      </c>
      <c r="B164" s="162">
        <v>-5.8352088341532493E-2</v>
      </c>
      <c r="C164" s="162">
        <v>-0.13027369584388454</v>
      </c>
      <c r="D164" s="162">
        <v>8.3264461198479855E-2</v>
      </c>
      <c r="E164" s="162">
        <v>-1.9417819052305656E-2</v>
      </c>
      <c r="F164" s="162">
        <v>8.0749653561778476E-3</v>
      </c>
      <c r="G164" s="162">
        <v>0.10697179634635275</v>
      </c>
      <c r="H164" s="162">
        <v>1.1190976072646222E-3</v>
      </c>
      <c r="I164" s="162">
        <v>0.10585269873908813</v>
      </c>
      <c r="J164" s="158">
        <v>502.90348989618093</v>
      </c>
      <c r="K164" s="163">
        <v>20750192.809493002</v>
      </c>
      <c r="L164" s="157">
        <f t="shared" si="0"/>
        <v>41260.785073845196</v>
      </c>
      <c r="M164" s="162"/>
      <c r="N164" s="162"/>
      <c r="O164" s="162"/>
      <c r="P164" s="162"/>
      <c r="Q164" s="162"/>
      <c r="R164" s="162"/>
      <c r="S164" s="162"/>
      <c r="T164" s="162"/>
      <c r="U164" s="162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</row>
    <row r="165" spans="1:33" x14ac:dyDescent="0.2">
      <c r="A165" s="156">
        <v>2013</v>
      </c>
      <c r="B165" s="162">
        <v>-5.5334013465056536E-2</v>
      </c>
      <c r="C165" s="162">
        <v>-0.12517473091508263</v>
      </c>
      <c r="D165" s="162">
        <v>8.9709686397084543E-2</v>
      </c>
      <c r="E165" s="162">
        <v>-2.6411629660281218E-2</v>
      </c>
      <c r="F165" s="162">
        <v>6.5426607132227851E-3</v>
      </c>
      <c r="G165" s="162">
        <v>7.0973135608496829E-2</v>
      </c>
      <c r="H165" s="162">
        <v>1.9757356969457584E-4</v>
      </c>
      <c r="I165" s="162">
        <v>7.0775562038802253E-2</v>
      </c>
      <c r="J165" s="158">
        <v>499.76683256528418</v>
      </c>
      <c r="K165" s="163">
        <v>22451324.531876799</v>
      </c>
      <c r="L165" s="157">
        <f t="shared" si="0"/>
        <v>44923.598504196452</v>
      </c>
      <c r="M165" s="162"/>
      <c r="N165" s="162"/>
      <c r="O165" s="162"/>
      <c r="P165" s="162"/>
      <c r="Q165" s="162"/>
      <c r="R165" s="162"/>
      <c r="S165" s="162"/>
      <c r="T165" s="162"/>
      <c r="U165" s="162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</row>
    <row r="166" spans="1:33" x14ac:dyDescent="0.2">
      <c r="A166" s="156">
        <v>2014</v>
      </c>
      <c r="B166" s="162">
        <v>-5.3676088470829421E-2</v>
      </c>
      <c r="C166" s="162">
        <v>-0.11507447765864486</v>
      </c>
      <c r="D166" s="162">
        <v>9.5797965216793665E-2</v>
      </c>
      <c r="E166" s="162">
        <v>-4.0932823024666935E-2</v>
      </c>
      <c r="F166" s="162">
        <v>6.5332469956886907E-3</v>
      </c>
      <c r="G166" s="162">
        <v>5.5509984795036195E-2</v>
      </c>
      <c r="H166" s="162">
        <v>1.6622617136515081E-4</v>
      </c>
      <c r="I166" s="162">
        <v>5.5343758623671038E-2</v>
      </c>
      <c r="J166" s="158">
        <v>538.3172005568357</v>
      </c>
      <c r="K166" s="163">
        <v>24358069.668234799</v>
      </c>
      <c r="L166" s="157">
        <f t="shared" si="0"/>
        <v>45248.544246847014</v>
      </c>
      <c r="M166" s="162"/>
      <c r="N166" s="162"/>
      <c r="O166" s="162"/>
      <c r="P166" s="162"/>
      <c r="Q166" s="162"/>
      <c r="R166" s="162"/>
      <c r="S166" s="162"/>
      <c r="T166" s="162"/>
      <c r="U166" s="162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</row>
    <row r="167" spans="1:33" x14ac:dyDescent="0.2">
      <c r="A167" s="154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</row>
    <row r="168" spans="1:33" x14ac:dyDescent="0.2">
      <c r="A168" s="156" t="s">
        <v>99</v>
      </c>
      <c r="B168" s="159" t="s">
        <v>230</v>
      </c>
      <c r="C168" s="159"/>
      <c r="D168" s="155"/>
      <c r="E168" s="155"/>
      <c r="F168" s="159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</row>
    <row r="169" spans="1:33" x14ac:dyDescent="0.2">
      <c r="A169" s="156" t="s">
        <v>100</v>
      </c>
      <c r="B169" s="159" t="s">
        <v>231</v>
      </c>
      <c r="C169" s="159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</row>
    <row r="170" spans="1:33" x14ac:dyDescent="0.2">
      <c r="A170" s="156" t="s">
        <v>101</v>
      </c>
      <c r="B170" s="159" t="s">
        <v>234</v>
      </c>
      <c r="C170" s="159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</row>
    <row r="171" spans="1:33" x14ac:dyDescent="0.2">
      <c r="A171" s="156" t="s">
        <v>102</v>
      </c>
      <c r="B171" s="159" t="s">
        <v>238</v>
      </c>
      <c r="C171" s="159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</row>
    <row r="172" spans="1:33" x14ac:dyDescent="0.2">
      <c r="A172" s="156" t="s">
        <v>103</v>
      </c>
      <c r="B172" s="159" t="s">
        <v>241</v>
      </c>
      <c r="C172" s="159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</row>
    <row r="173" spans="1:33" x14ac:dyDescent="0.2">
      <c r="A173" s="156" t="s">
        <v>104</v>
      </c>
      <c r="B173" s="159" t="s">
        <v>244</v>
      </c>
      <c r="C173" s="159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</row>
    <row r="174" spans="1:33" x14ac:dyDescent="0.2">
      <c r="A174" s="156" t="s">
        <v>105</v>
      </c>
      <c r="B174" s="159" t="s">
        <v>245</v>
      </c>
      <c r="C174" s="159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</row>
    <row r="175" spans="1:33" x14ac:dyDescent="0.2">
      <c r="A175" s="156" t="s">
        <v>106</v>
      </c>
      <c r="B175" s="159" t="s">
        <v>248</v>
      </c>
      <c r="C175" s="159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</row>
    <row r="176" spans="1:33" x14ac:dyDescent="0.2">
      <c r="A176" s="156" t="s">
        <v>107</v>
      </c>
      <c r="B176" s="159" t="s">
        <v>263</v>
      </c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</row>
    <row r="177" spans="1:33" x14ac:dyDescent="0.2">
      <c r="A177" s="156" t="s">
        <v>108</v>
      </c>
      <c r="B177" s="159" t="s">
        <v>264</v>
      </c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</row>
    <row r="178" spans="1:33" x14ac:dyDescent="0.2">
      <c r="A178" s="156" t="s">
        <v>180</v>
      </c>
      <c r="B178" s="159" t="s">
        <v>265</v>
      </c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</row>
    <row r="179" spans="1:33" x14ac:dyDescent="0.2">
      <c r="A179" s="154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</row>
    <row r="180" spans="1:33" x14ac:dyDescent="0.2">
      <c r="A180" s="154"/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</row>
    <row r="181" spans="1:33" x14ac:dyDescent="0.2">
      <c r="A181" s="154"/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</row>
    <row r="182" spans="1:33" x14ac:dyDescent="0.2">
      <c r="A182" s="154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</row>
    <row r="183" spans="1:33" x14ac:dyDescent="0.2">
      <c r="A183" s="154"/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</row>
    <row r="184" spans="1:33" x14ac:dyDescent="0.2">
      <c r="A184" s="154"/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</row>
    <row r="185" spans="1:33" x14ac:dyDescent="0.2">
      <c r="A185" s="154"/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</row>
    <row r="186" spans="1:33" x14ac:dyDescent="0.2">
      <c r="A186" s="154"/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</row>
    <row r="187" spans="1:33" x14ac:dyDescent="0.2">
      <c r="A187" s="154"/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</row>
    <row r="188" spans="1:33" x14ac:dyDescent="0.2">
      <c r="A188" s="154"/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</row>
    <row r="189" spans="1:33" x14ac:dyDescent="0.2">
      <c r="A189" s="154"/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</row>
    <row r="190" spans="1:33" x14ac:dyDescent="0.2">
      <c r="A190" s="154"/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</row>
    <row r="191" spans="1:33" x14ac:dyDescent="0.2">
      <c r="A191" s="154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</row>
    <row r="192" spans="1:33" x14ac:dyDescent="0.2">
      <c r="A192" s="154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</row>
    <row r="193" spans="1:33" x14ac:dyDescent="0.2">
      <c r="A193" s="154"/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</row>
    <row r="194" spans="1:33" x14ac:dyDescent="0.2">
      <c r="A194" s="154"/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</row>
    <row r="195" spans="1:33" x14ac:dyDescent="0.2">
      <c r="A195" s="154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</row>
    <row r="196" spans="1:33" x14ac:dyDescent="0.2">
      <c r="A196" s="154"/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</row>
    <row r="197" spans="1:33" x14ac:dyDescent="0.2">
      <c r="A197" s="154"/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</row>
    <row r="198" spans="1:33" x14ac:dyDescent="0.2">
      <c r="A198" s="154"/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</row>
    <row r="199" spans="1:33" x14ac:dyDescent="0.2">
      <c r="A199" s="154"/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</row>
    <row r="200" spans="1:33" x14ac:dyDescent="0.2">
      <c r="A200" s="154"/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</row>
    <row r="201" spans="1:33" x14ac:dyDescent="0.2">
      <c r="A201" s="154"/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</row>
    <row r="202" spans="1:33" x14ac:dyDescent="0.2">
      <c r="A202" s="154"/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</row>
    <row r="203" spans="1:33" x14ac:dyDescent="0.2">
      <c r="A203" s="154"/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</row>
    <row r="204" spans="1:33" x14ac:dyDescent="0.2">
      <c r="A204" s="154"/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</row>
    <row r="205" spans="1:33" x14ac:dyDescent="0.2">
      <c r="A205" s="154"/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</row>
    <row r="206" spans="1:33" x14ac:dyDescent="0.2">
      <c r="A206" s="154"/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</row>
    <row r="207" spans="1:33" x14ac:dyDescent="0.2">
      <c r="A207" s="154"/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</row>
    <row r="208" spans="1:33" x14ac:dyDescent="0.2">
      <c r="A208" s="154"/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</row>
    <row r="209" spans="1:33" x14ac:dyDescent="0.2">
      <c r="A209" s="154"/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</row>
    <row r="210" spans="1:33" x14ac:dyDescent="0.2">
      <c r="A210" s="154"/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</row>
    <row r="211" spans="1:33" x14ac:dyDescent="0.2">
      <c r="A211" s="154"/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</row>
    <row r="212" spans="1:33" x14ac:dyDescent="0.2">
      <c r="A212" s="154"/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x14ac:dyDescent="0.2">
      <c r="A213" s="154"/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</row>
    <row r="214" spans="1:33" x14ac:dyDescent="0.2">
      <c r="A214" s="154"/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</row>
    <row r="215" spans="1:33" x14ac:dyDescent="0.2">
      <c r="A215" s="154"/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</row>
    <row r="216" spans="1:33" x14ac:dyDescent="0.2">
      <c r="A216" s="154"/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</row>
    <row r="217" spans="1:33" x14ac:dyDescent="0.2">
      <c r="A217" s="154"/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</row>
    <row r="218" spans="1:33" x14ac:dyDescent="0.2">
      <c r="A218" s="154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</row>
    <row r="219" spans="1:33" x14ac:dyDescent="0.2">
      <c r="A219" s="154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</row>
    <row r="220" spans="1:33" x14ac:dyDescent="0.2">
      <c r="A220" s="154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</row>
    <row r="221" spans="1:33" x14ac:dyDescent="0.2">
      <c r="A221" s="154"/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</row>
    <row r="222" spans="1:33" x14ac:dyDescent="0.2">
      <c r="A222" s="154"/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</row>
    <row r="223" spans="1:33" x14ac:dyDescent="0.2">
      <c r="A223" s="154"/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</row>
    <row r="224" spans="1:33" x14ac:dyDescent="0.2">
      <c r="A224" s="154"/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</row>
    <row r="225" spans="1:33" x14ac:dyDescent="0.2">
      <c r="A225" s="154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</row>
    <row r="226" spans="1:33" x14ac:dyDescent="0.2">
      <c r="A226" s="154"/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</row>
    <row r="227" spans="1:33" x14ac:dyDescent="0.2">
      <c r="A227" s="154"/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</row>
    <row r="228" spans="1:33" x14ac:dyDescent="0.2">
      <c r="A228" s="154"/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</row>
    <row r="229" spans="1:33" x14ac:dyDescent="0.2">
      <c r="A229" s="154"/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</row>
    <row r="230" spans="1:33" x14ac:dyDescent="0.2">
      <c r="A230" s="154"/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</row>
    <row r="231" spans="1:33" x14ac:dyDescent="0.2">
      <c r="A231" s="154"/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93"/>
  <sheetViews>
    <sheetView workbookViewId="0">
      <selection activeCell="H63" sqref="H63"/>
    </sheetView>
  </sheetViews>
  <sheetFormatPr baseColWidth="10" defaultColWidth="11.42578125" defaultRowHeight="12.75" x14ac:dyDescent="0.2"/>
  <cols>
    <col min="1" max="1" width="11.42578125" style="44"/>
    <col min="2" max="2" width="11.42578125" style="29"/>
    <col min="3" max="3" width="11.42578125" style="46"/>
    <col min="4" max="4" width="11.42578125" style="29"/>
    <col min="5" max="5" width="11.42578125" style="46"/>
    <col min="6" max="6" width="11.42578125" style="29"/>
    <col min="7" max="7" width="12.85546875" style="29" customWidth="1"/>
    <col min="8" max="9" width="11.42578125" style="29"/>
    <col min="10" max="16384" width="11.42578125" style="28"/>
  </cols>
  <sheetData>
    <row r="1" spans="1:10" x14ac:dyDescent="0.2">
      <c r="A1" s="110" t="s">
        <v>266</v>
      </c>
      <c r="B1" s="164"/>
      <c r="C1" s="165"/>
      <c r="D1" s="164"/>
      <c r="E1" s="165"/>
      <c r="F1" s="164"/>
      <c r="G1" s="164"/>
      <c r="H1" s="164"/>
      <c r="I1" s="164"/>
      <c r="J1" s="111"/>
    </row>
    <row r="2" spans="1:10" x14ac:dyDescent="0.2">
      <c r="A2" s="110" t="s">
        <v>40</v>
      </c>
      <c r="B2" s="164"/>
      <c r="C2" s="165"/>
      <c r="D2" s="164"/>
      <c r="E2" s="165"/>
      <c r="F2" s="164"/>
      <c r="G2" s="164"/>
      <c r="H2" s="164"/>
      <c r="I2" s="164"/>
      <c r="J2" s="111"/>
    </row>
    <row r="3" spans="1:10" x14ac:dyDescent="0.2">
      <c r="A3" s="166"/>
      <c r="B3" s="164"/>
      <c r="C3" s="165"/>
      <c r="D3" s="164"/>
      <c r="E3" s="165"/>
      <c r="F3" s="164"/>
      <c r="G3" s="164"/>
      <c r="H3" s="164"/>
      <c r="I3" s="164"/>
      <c r="J3" s="111"/>
    </row>
    <row r="4" spans="1:10" s="33" customFormat="1" x14ac:dyDescent="0.2">
      <c r="A4" s="167"/>
      <c r="B4" s="168" t="s">
        <v>3</v>
      </c>
      <c r="C4" s="169" t="s">
        <v>4</v>
      </c>
      <c r="D4" s="168" t="s">
        <v>5</v>
      </c>
      <c r="E4" s="169" t="s">
        <v>6</v>
      </c>
      <c r="F4" s="168" t="s">
        <v>7</v>
      </c>
      <c r="G4" s="168" t="s">
        <v>8</v>
      </c>
      <c r="H4" s="168" t="s">
        <v>9</v>
      </c>
      <c r="I4" s="168" t="s">
        <v>10</v>
      </c>
      <c r="J4" s="170" t="s">
        <v>11</v>
      </c>
    </row>
    <row r="5" spans="1:10" x14ac:dyDescent="0.2">
      <c r="A5" s="171">
        <v>1960</v>
      </c>
      <c r="B5" s="116">
        <v>99.7</v>
      </c>
      <c r="C5" s="172"/>
      <c r="D5" s="116">
        <v>85.3</v>
      </c>
      <c r="E5" s="172"/>
      <c r="F5" s="173">
        <v>-14.400000000000006</v>
      </c>
      <c r="G5" s="115">
        <v>3196.8668000795301</v>
      </c>
      <c r="H5" s="174">
        <v>5.6</v>
      </c>
      <c r="I5" s="116">
        <v>570.86907144277325</v>
      </c>
      <c r="J5" s="175">
        <v>-2.5224698131931524</v>
      </c>
    </row>
    <row r="6" spans="1:10" x14ac:dyDescent="0.2">
      <c r="A6" s="171">
        <v>1961</v>
      </c>
      <c r="B6" s="116">
        <v>97.4</v>
      </c>
      <c r="C6" s="172">
        <v>-2.3069207622868571E-2</v>
      </c>
      <c r="D6" s="116">
        <v>85.2</v>
      </c>
      <c r="E6" s="172">
        <v>-1.1723329425555873E-3</v>
      </c>
      <c r="F6" s="173">
        <v>-12.200000000000003</v>
      </c>
      <c r="G6" s="115">
        <v>3273.7570066327457</v>
      </c>
      <c r="H6" s="174">
        <v>5.94</v>
      </c>
      <c r="I6" s="116">
        <v>551.13754320416592</v>
      </c>
      <c r="J6" s="175">
        <v>-2.2136035097649986</v>
      </c>
    </row>
    <row r="7" spans="1:10" x14ac:dyDescent="0.2">
      <c r="A7" s="171">
        <v>1962</v>
      </c>
      <c r="B7" s="116">
        <v>103.2</v>
      </c>
      <c r="C7" s="172">
        <v>5.9548254620123142E-2</v>
      </c>
      <c r="D7" s="116">
        <v>93.8</v>
      </c>
      <c r="E7" s="172">
        <v>0.10093896713615025</v>
      </c>
      <c r="F7" s="173">
        <v>-9.4000000000000057</v>
      </c>
      <c r="G7" s="115">
        <v>3561.3129680592319</v>
      </c>
      <c r="H7" s="174">
        <v>6.62</v>
      </c>
      <c r="I7" s="116">
        <v>537.96268399686278</v>
      </c>
      <c r="J7" s="175">
        <v>-1.7473330919835366</v>
      </c>
    </row>
    <row r="8" spans="1:10" x14ac:dyDescent="0.2">
      <c r="A8" s="171">
        <v>1963</v>
      </c>
      <c r="B8" s="116">
        <v>112.7</v>
      </c>
      <c r="C8" s="172">
        <v>9.2054263565891414E-2</v>
      </c>
      <c r="D8" s="116">
        <v>94.9</v>
      </c>
      <c r="E8" s="172">
        <v>1.1727078891258014E-2</v>
      </c>
      <c r="F8" s="173">
        <v>-17.799999999999997</v>
      </c>
      <c r="G8" s="115">
        <v>3804.5005980880055</v>
      </c>
      <c r="H8" s="174">
        <v>6.62</v>
      </c>
      <c r="I8" s="116">
        <v>574.69797554199477</v>
      </c>
      <c r="J8" s="175">
        <v>-3.0972790504808905</v>
      </c>
    </row>
    <row r="9" spans="1:10" x14ac:dyDescent="0.2">
      <c r="A9" s="171">
        <v>1964</v>
      </c>
      <c r="B9" s="116">
        <v>125.8</v>
      </c>
      <c r="C9" s="172">
        <v>0.11623779946761315</v>
      </c>
      <c r="D9" s="116">
        <v>114.4</v>
      </c>
      <c r="E9" s="172">
        <v>0.20547945205479445</v>
      </c>
      <c r="F9" s="173">
        <v>-11.399999999999991</v>
      </c>
      <c r="G9" s="115">
        <v>4032.489001239981</v>
      </c>
      <c r="H9" s="174">
        <v>6.62</v>
      </c>
      <c r="I9" s="116">
        <v>609.137311365556</v>
      </c>
      <c r="J9" s="175">
        <v>-1.8714992149214471</v>
      </c>
    </row>
    <row r="10" spans="1:10" x14ac:dyDescent="0.2">
      <c r="A10" s="171">
        <v>1965</v>
      </c>
      <c r="B10" s="116">
        <v>160.9</v>
      </c>
      <c r="C10" s="172">
        <v>0.27901430842607322</v>
      </c>
      <c r="D10" s="116">
        <v>111.7</v>
      </c>
      <c r="E10" s="172">
        <v>-2.3601398601398649E-2</v>
      </c>
      <c r="F10" s="173">
        <v>-49.2</v>
      </c>
      <c r="G10" s="115">
        <v>4390.4531459928121</v>
      </c>
      <c r="H10" s="174">
        <v>6.62</v>
      </c>
      <c r="I10" s="116">
        <v>663.21044501401991</v>
      </c>
      <c r="J10" s="175">
        <v>-7.4184597618874877</v>
      </c>
    </row>
    <row r="11" spans="1:10" x14ac:dyDescent="0.2">
      <c r="A11" s="171">
        <v>1966</v>
      </c>
      <c r="B11" s="116">
        <v>162.1</v>
      </c>
      <c r="C11" s="172">
        <v>7.4580484773150157E-3</v>
      </c>
      <c r="D11" s="116">
        <v>135.69999999999999</v>
      </c>
      <c r="E11" s="172">
        <v>0.21486123545210378</v>
      </c>
      <c r="F11" s="173">
        <v>-26.400000000000006</v>
      </c>
      <c r="G11" s="115">
        <v>4792.6738631222033</v>
      </c>
      <c r="H11" s="174">
        <v>6.62</v>
      </c>
      <c r="I11" s="116">
        <v>723.96886149882221</v>
      </c>
      <c r="J11" s="175">
        <v>-3.6465656748474609</v>
      </c>
    </row>
    <row r="12" spans="1:10" x14ac:dyDescent="0.2">
      <c r="A12" s="171">
        <v>1967</v>
      </c>
      <c r="B12" s="116">
        <v>173.7</v>
      </c>
      <c r="C12" s="172">
        <v>7.1560764959901269E-2</v>
      </c>
      <c r="D12" s="116">
        <v>143.30000000000001</v>
      </c>
      <c r="E12" s="172">
        <v>5.6005895357406299E-2</v>
      </c>
      <c r="F12" s="173">
        <v>-30.399999999999977</v>
      </c>
      <c r="G12" s="115">
        <v>5178.8012812055731</v>
      </c>
      <c r="H12" s="174">
        <v>6.62</v>
      </c>
      <c r="I12" s="116">
        <v>782.29626604313796</v>
      </c>
      <c r="J12" s="175">
        <v>-3.8859957946320605</v>
      </c>
    </row>
    <row r="13" spans="1:10" x14ac:dyDescent="0.2">
      <c r="A13" s="171">
        <v>1968</v>
      </c>
      <c r="B13" s="116">
        <v>193.7</v>
      </c>
      <c r="C13" s="172">
        <v>0.11514104778353484</v>
      </c>
      <c r="D13" s="116">
        <v>170</v>
      </c>
      <c r="E13" s="172">
        <v>0.18632240055826932</v>
      </c>
      <c r="F13" s="173">
        <v>-23.699999999999989</v>
      </c>
      <c r="G13" s="115">
        <v>5729.549737447207</v>
      </c>
      <c r="H13" s="174">
        <v>6.62</v>
      </c>
      <c r="I13" s="116">
        <v>865.49089689534844</v>
      </c>
      <c r="J13" s="175">
        <v>-2.7383303608409522</v>
      </c>
    </row>
    <row r="14" spans="1:10" x14ac:dyDescent="0.2">
      <c r="A14" s="171">
        <v>1969</v>
      </c>
      <c r="B14" s="116">
        <v>221.5</v>
      </c>
      <c r="C14" s="172">
        <v>0.14352090862157985</v>
      </c>
      <c r="D14" s="116">
        <v>189.6</v>
      </c>
      <c r="E14" s="172">
        <v>0.11529411764705877</v>
      </c>
      <c r="F14" s="173">
        <v>-31.900000000000006</v>
      </c>
      <c r="G14" s="115">
        <v>6320.3079232615892</v>
      </c>
      <c r="H14" s="174">
        <v>6.62</v>
      </c>
      <c r="I14" s="116">
        <v>954.72929354404664</v>
      </c>
      <c r="J14" s="175">
        <v>-3.3412612575847702</v>
      </c>
    </row>
    <row r="15" spans="1:10" x14ac:dyDescent="0.2">
      <c r="A15" s="171">
        <v>1970</v>
      </c>
      <c r="B15" s="116">
        <v>286.8</v>
      </c>
      <c r="C15" s="172">
        <v>0.29480812641083531</v>
      </c>
      <c r="D15" s="116">
        <v>231</v>
      </c>
      <c r="E15" s="172">
        <v>0.21835443037974689</v>
      </c>
      <c r="F15" s="173">
        <v>-55.800000000000011</v>
      </c>
      <c r="G15" s="115">
        <v>7291.7173351228475</v>
      </c>
      <c r="H15" s="174">
        <v>6.62</v>
      </c>
      <c r="I15" s="116">
        <v>1101.4678753962005</v>
      </c>
      <c r="J15" s="175">
        <v>-5.0659670832368695</v>
      </c>
    </row>
    <row r="16" spans="1:10" x14ac:dyDescent="0.2">
      <c r="A16" s="171">
        <v>1971</v>
      </c>
      <c r="B16" s="116">
        <v>316.3</v>
      </c>
      <c r="C16" s="172">
        <v>0.10285913528591362</v>
      </c>
      <c r="D16" s="116">
        <v>224.6</v>
      </c>
      <c r="E16" s="172">
        <v>-2.7705627705627678E-2</v>
      </c>
      <c r="F16" s="173">
        <v>-91.700000000000017</v>
      </c>
      <c r="G16" s="115">
        <v>7976.2413396845368</v>
      </c>
      <c r="H16" s="174">
        <v>6.62</v>
      </c>
      <c r="I16" s="116">
        <v>1204.8702930037064</v>
      </c>
      <c r="J16" s="175">
        <v>-7.6107777353688926</v>
      </c>
    </row>
    <row r="17" spans="1:10" x14ac:dyDescent="0.2">
      <c r="A17" s="171">
        <v>1972</v>
      </c>
      <c r="B17" s="116">
        <v>337.1</v>
      </c>
      <c r="C17" s="172">
        <v>6.5760354094214435E-2</v>
      </c>
      <c r="D17" s="116">
        <v>278.89999999999998</v>
      </c>
      <c r="E17" s="172">
        <v>0.2417631344612643</v>
      </c>
      <c r="F17" s="173">
        <v>-58.200000000000045</v>
      </c>
      <c r="G17" s="115">
        <v>9181.8976598823338</v>
      </c>
      <c r="H17" s="174">
        <v>6.62</v>
      </c>
      <c r="I17" s="116">
        <v>1386.9936042118329</v>
      </c>
      <c r="J17" s="175">
        <v>-4.1961260544580901</v>
      </c>
    </row>
    <row r="18" spans="1:10" x14ac:dyDescent="0.2">
      <c r="A18" s="171">
        <v>1973</v>
      </c>
      <c r="B18" s="116">
        <v>411.6</v>
      </c>
      <c r="C18" s="172">
        <v>0.22100266983091066</v>
      </c>
      <c r="D18" s="116">
        <v>344.3</v>
      </c>
      <c r="E18" s="172">
        <v>0.23449264969523131</v>
      </c>
      <c r="F18" s="173">
        <v>-67.300000000000011</v>
      </c>
      <c r="G18" s="115">
        <v>11357.398765645248</v>
      </c>
      <c r="H18" s="174">
        <v>6.62</v>
      </c>
      <c r="I18" s="116">
        <v>1715.6191488890104</v>
      </c>
      <c r="J18" s="175">
        <v>-3.9227820488936436</v>
      </c>
    </row>
    <row r="19" spans="1:10" x14ac:dyDescent="0.2">
      <c r="A19" s="171">
        <v>1974</v>
      </c>
      <c r="B19" s="116">
        <v>648.79999999999995</v>
      </c>
      <c r="C19" s="172">
        <v>0.57628765792031089</v>
      </c>
      <c r="D19" s="116">
        <v>440.1</v>
      </c>
      <c r="E19" s="172">
        <v>0.27824571594539638</v>
      </c>
      <c r="F19" s="173">
        <v>-208.69999999999993</v>
      </c>
      <c r="G19" s="115">
        <v>14769.736958507627</v>
      </c>
      <c r="H19" s="174">
        <v>7.9</v>
      </c>
      <c r="I19" s="116">
        <v>1869.5869567731172</v>
      </c>
      <c r="J19" s="175">
        <v>-11.162893453226344</v>
      </c>
    </row>
    <row r="20" spans="1:10" x14ac:dyDescent="0.2">
      <c r="A20" s="171">
        <v>1975</v>
      </c>
      <c r="B20" s="116">
        <v>627.29999999999995</v>
      </c>
      <c r="C20" s="172">
        <v>-3.3138101109741025E-2</v>
      </c>
      <c r="D20" s="116">
        <v>493</v>
      </c>
      <c r="E20" s="172">
        <v>0.12019995455578281</v>
      </c>
      <c r="F20" s="173">
        <v>-134.29999999999995</v>
      </c>
      <c r="G20" s="115">
        <v>18780.656468665089</v>
      </c>
      <c r="H20" s="174">
        <v>8.5399999999999991</v>
      </c>
      <c r="I20" s="116">
        <v>2199.1401017172238</v>
      </c>
      <c r="J20" s="175">
        <v>-6.106932427594324</v>
      </c>
    </row>
    <row r="21" spans="1:10" x14ac:dyDescent="0.2">
      <c r="A21" s="171">
        <v>1976</v>
      </c>
      <c r="B21" s="116">
        <v>695.5</v>
      </c>
      <c r="C21" s="172">
        <v>0.10871991072851905</v>
      </c>
      <c r="D21" s="116">
        <v>592.4</v>
      </c>
      <c r="E21" s="172">
        <v>0.20162271805273835</v>
      </c>
      <c r="F21" s="173">
        <v>-103.10000000000002</v>
      </c>
      <c r="G21" s="115">
        <v>23106.848177494969</v>
      </c>
      <c r="H21" s="174">
        <v>8.5399999999999991</v>
      </c>
      <c r="I21" s="116">
        <v>2705.7199271071395</v>
      </c>
      <c r="J21" s="175">
        <v>-3.8104461207199263</v>
      </c>
    </row>
    <row r="22" spans="1:10" x14ac:dyDescent="0.2">
      <c r="A22" s="171">
        <v>1977</v>
      </c>
      <c r="B22" s="116">
        <v>925.1</v>
      </c>
      <c r="C22" s="172">
        <v>0.33012221423436383</v>
      </c>
      <c r="D22" s="116">
        <v>827.8</v>
      </c>
      <c r="E22" s="172">
        <v>0.39736664415935175</v>
      </c>
      <c r="F22" s="173">
        <v>-97.300000000000068</v>
      </c>
      <c r="G22" s="115">
        <v>29426.932582714253</v>
      </c>
      <c r="H22" s="174">
        <v>8.5399999999999991</v>
      </c>
      <c r="I22" s="116">
        <v>3445.7766490297722</v>
      </c>
      <c r="J22" s="175">
        <v>-2.8237465718329959</v>
      </c>
    </row>
    <row r="23" spans="1:10" x14ac:dyDescent="0.2">
      <c r="A23" s="171">
        <v>1978</v>
      </c>
      <c r="B23" s="116">
        <v>1049.5</v>
      </c>
      <c r="C23" s="172">
        <v>0.13447194897848869</v>
      </c>
      <c r="D23" s="116">
        <v>863.9</v>
      </c>
      <c r="E23" s="172">
        <v>4.3609567528388515E-2</v>
      </c>
      <c r="F23" s="173">
        <v>-185.60000000000002</v>
      </c>
      <c r="G23" s="115">
        <v>33744.407087894208</v>
      </c>
      <c r="H23" s="174">
        <v>8.5399999999999991</v>
      </c>
      <c r="I23" s="116">
        <v>3951.3357245777765</v>
      </c>
      <c r="J23" s="175">
        <v>-4.6971457992178705</v>
      </c>
    </row>
    <row r="24" spans="1:10" x14ac:dyDescent="0.2">
      <c r="A24" s="171">
        <v>1979</v>
      </c>
      <c r="B24" s="116">
        <v>1257.2</v>
      </c>
      <c r="C24" s="172">
        <v>0.19790376369699869</v>
      </c>
      <c r="D24" s="116">
        <v>942.1</v>
      </c>
      <c r="E24" s="172">
        <v>9.0519736080564961E-2</v>
      </c>
      <c r="F24" s="173">
        <v>-315.10000000000002</v>
      </c>
      <c r="G24" s="115">
        <v>38651.186911613557</v>
      </c>
      <c r="H24" s="174">
        <v>8.5399999999999991</v>
      </c>
      <c r="I24" s="116">
        <v>4525.9001067463187</v>
      </c>
      <c r="J24" s="175">
        <v>-6.9621510101451678</v>
      </c>
    </row>
    <row r="25" spans="1:10" x14ac:dyDescent="0.2">
      <c r="A25" s="171">
        <v>1980</v>
      </c>
      <c r="B25" s="116">
        <v>1375.2</v>
      </c>
      <c r="C25" s="172">
        <v>9.3859370028634981E-2</v>
      </c>
      <c r="D25" s="116">
        <v>1000.9</v>
      </c>
      <c r="E25" s="172">
        <v>6.2413756501432882E-2</v>
      </c>
      <c r="F25" s="173">
        <v>-374.30000000000007</v>
      </c>
      <c r="G25" s="115">
        <v>46274.38150347599</v>
      </c>
      <c r="H25" s="174">
        <v>8.5399999999999991</v>
      </c>
      <c r="I25" s="116">
        <v>5418.5458434983602</v>
      </c>
      <c r="J25" s="175">
        <v>-6.9077573727482173</v>
      </c>
    </row>
    <row r="26" spans="1:10" x14ac:dyDescent="0.2">
      <c r="A26" s="171">
        <v>1981</v>
      </c>
      <c r="B26" s="116">
        <v>1090.5999999999999</v>
      </c>
      <c r="C26" s="172">
        <v>-0.20695171611401986</v>
      </c>
      <c r="D26" s="116">
        <v>1002.6</v>
      </c>
      <c r="E26" s="172">
        <v>1.6984713757619563E-3</v>
      </c>
      <c r="F26" s="173">
        <v>-87.999999999999886</v>
      </c>
      <c r="G26" s="115">
        <v>63817.418571893548</v>
      </c>
      <c r="H26" s="174">
        <v>21.97</v>
      </c>
      <c r="I26" s="116">
        <v>2904.7527797857783</v>
      </c>
      <c r="J26" s="175">
        <v>-3.0295177136034885</v>
      </c>
    </row>
    <row r="27" spans="1:10" x14ac:dyDescent="0.2">
      <c r="A27" s="171">
        <v>1982</v>
      </c>
      <c r="B27" s="116">
        <v>804.9</v>
      </c>
      <c r="C27" s="172">
        <v>-0.26196589033559503</v>
      </c>
      <c r="D27" s="116">
        <v>869</v>
      </c>
      <c r="E27" s="172">
        <v>-0.13325354079393581</v>
      </c>
      <c r="F27" s="173">
        <v>64.100000000000023</v>
      </c>
      <c r="G27" s="115">
        <v>108970.74533418451</v>
      </c>
      <c r="H27" s="174">
        <v>38.68</v>
      </c>
      <c r="I27" s="116">
        <v>2817.2374698599924</v>
      </c>
      <c r="J27" s="175">
        <v>2.275278555172191</v>
      </c>
    </row>
    <row r="28" spans="1:10" x14ac:dyDescent="0.2">
      <c r="A28" s="171">
        <v>1983</v>
      </c>
      <c r="B28" s="116">
        <v>981.3</v>
      </c>
      <c r="C28" s="172">
        <v>0.21915765933656361</v>
      </c>
      <c r="D28" s="116">
        <v>942.4</v>
      </c>
      <c r="E28" s="172">
        <v>8.446490218642122E-2</v>
      </c>
      <c r="F28" s="173">
        <v>-38.899999999999977</v>
      </c>
      <c r="G28" s="115">
        <v>144520.06061369853</v>
      </c>
      <c r="H28" s="174">
        <v>43.859464285714274</v>
      </c>
      <c r="I28" s="116">
        <v>3295.0712683641013</v>
      </c>
      <c r="J28" s="175">
        <v>-1.1805510968299207</v>
      </c>
    </row>
    <row r="29" spans="1:10" x14ac:dyDescent="0.2">
      <c r="A29" s="171">
        <v>1984</v>
      </c>
      <c r="B29" s="116">
        <v>1098.0999999999999</v>
      </c>
      <c r="C29" s="172">
        <v>0.11902578212575143</v>
      </c>
      <c r="D29" s="116">
        <v>1116.7</v>
      </c>
      <c r="E29" s="172">
        <v>0.18495331069609522</v>
      </c>
      <c r="F29" s="173">
        <v>18.600000000000136</v>
      </c>
      <c r="G29" s="115">
        <v>180473.3371468941</v>
      </c>
      <c r="H29" s="174">
        <v>44.534991039426529</v>
      </c>
      <c r="I29" s="116">
        <v>4052.394149739971</v>
      </c>
      <c r="J29" s="175">
        <v>0.45898792942423033</v>
      </c>
    </row>
    <row r="30" spans="1:10" x14ac:dyDescent="0.2">
      <c r="A30" s="171">
        <v>1985</v>
      </c>
      <c r="B30" s="116">
        <v>1120.8</v>
      </c>
      <c r="C30" s="172">
        <v>2.0672069938985516E-2</v>
      </c>
      <c r="D30" s="116">
        <v>1081.8</v>
      </c>
      <c r="E30" s="172">
        <v>-3.1252798423927697E-2</v>
      </c>
      <c r="F30" s="173">
        <v>-39</v>
      </c>
      <c r="G30" s="115">
        <v>215715.46643411374</v>
      </c>
      <c r="H30" s="174">
        <v>50.473145481310802</v>
      </c>
      <c r="I30" s="116">
        <v>4273.8661198357231</v>
      </c>
      <c r="J30" s="175">
        <v>-0.91252273483707214</v>
      </c>
    </row>
    <row r="31" spans="1:10" x14ac:dyDescent="0.2">
      <c r="A31" s="171">
        <v>1986</v>
      </c>
      <c r="B31" s="116">
        <v>1187.5</v>
      </c>
      <c r="C31" s="172">
        <v>5.9511063526052954E-2</v>
      </c>
      <c r="D31" s="116">
        <v>1234.5</v>
      </c>
      <c r="E31" s="172">
        <v>0.14115363283416538</v>
      </c>
      <c r="F31" s="173">
        <v>47</v>
      </c>
      <c r="G31" s="115">
        <v>271765.39397805382</v>
      </c>
      <c r="H31" s="174">
        <v>55.981588261648753</v>
      </c>
      <c r="I31" s="116">
        <v>4854.5495477525037</v>
      </c>
      <c r="J31" s="175">
        <v>0.96816397768067797</v>
      </c>
    </row>
    <row r="32" spans="1:10" x14ac:dyDescent="0.2">
      <c r="A32" s="171">
        <v>1987</v>
      </c>
      <c r="B32" s="116">
        <v>1426</v>
      </c>
      <c r="C32" s="172">
        <v>0.20084210526315793</v>
      </c>
      <c r="D32" s="116">
        <v>1297.5999999999999</v>
      </c>
      <c r="E32" s="172">
        <v>5.1113811259619224E-2</v>
      </c>
      <c r="F32" s="173">
        <v>-128.40000000000009</v>
      </c>
      <c r="G32" s="115">
        <v>327311.6308729006</v>
      </c>
      <c r="H32" s="174">
        <v>62.780023041474635</v>
      </c>
      <c r="I32" s="116">
        <v>5213.6271223836175</v>
      </c>
      <c r="J32" s="175">
        <v>-2.4627768151800029</v>
      </c>
    </row>
    <row r="33" spans="1:10" x14ac:dyDescent="0.2">
      <c r="A33" s="171">
        <v>1988</v>
      </c>
      <c r="B33" s="116">
        <v>1514.7</v>
      </c>
      <c r="C33" s="172">
        <v>6.2201963534361804E-2</v>
      </c>
      <c r="D33" s="116">
        <v>1447.2</v>
      </c>
      <c r="E33" s="172">
        <v>0.11528976572133187</v>
      </c>
      <c r="F33" s="173">
        <v>-67.5</v>
      </c>
      <c r="G33" s="115">
        <v>414170.85595801129</v>
      </c>
      <c r="H33" s="174">
        <v>75.805282814238041</v>
      </c>
      <c r="I33" s="116">
        <v>5463.6146793745638</v>
      </c>
      <c r="J33" s="175">
        <v>-1.235445835058905</v>
      </c>
    </row>
    <row r="34" spans="1:10" x14ac:dyDescent="0.2">
      <c r="A34" s="171">
        <v>1989</v>
      </c>
      <c r="B34" s="116">
        <v>1858.9</v>
      </c>
      <c r="C34" s="172">
        <v>0.22723971743579585</v>
      </c>
      <c r="D34" s="116">
        <v>1690.9</v>
      </c>
      <c r="E34" s="172">
        <v>0.16839414040906586</v>
      </c>
      <c r="F34" s="173">
        <v>-168</v>
      </c>
      <c r="G34" s="115">
        <v>503302.50033210602</v>
      </c>
      <c r="H34" s="174">
        <v>81.504617895545309</v>
      </c>
      <c r="I34" s="116">
        <v>6175.140910139944</v>
      </c>
      <c r="J34" s="175">
        <v>-2.7205856909942594</v>
      </c>
    </row>
    <row r="35" spans="1:10" x14ac:dyDescent="0.2">
      <c r="A35" s="171">
        <v>1990</v>
      </c>
      <c r="B35" s="116">
        <v>2132.5</v>
      </c>
      <c r="C35" s="172">
        <v>0.14718381838721828</v>
      </c>
      <c r="D35" s="116">
        <v>1765</v>
      </c>
      <c r="E35" s="172">
        <v>4.3822816251700258E-2</v>
      </c>
      <c r="F35" s="173">
        <v>-367.5</v>
      </c>
      <c r="G35" s="115">
        <v>612462.31547938951</v>
      </c>
      <c r="H35" s="174">
        <v>91.570017921146956</v>
      </c>
      <c r="I35" s="116">
        <v>6688.4590544341145</v>
      </c>
      <c r="J35" s="175">
        <v>-5.4945391308984073</v>
      </c>
    </row>
    <row r="36" spans="1:10" x14ac:dyDescent="0.2">
      <c r="A36" s="171">
        <v>1991</v>
      </c>
      <c r="B36" s="116">
        <v>2146.8000000000002</v>
      </c>
      <c r="C36" s="172">
        <v>6.705744431418692E-3</v>
      </c>
      <c r="D36" s="116">
        <v>1898.7</v>
      </c>
      <c r="E36" s="172">
        <v>7.5750708215297502E-2</v>
      </c>
      <c r="F36" s="173">
        <v>-248.10000000000014</v>
      </c>
      <c r="G36" s="115">
        <v>806551.86859590746</v>
      </c>
      <c r="H36" s="174">
        <v>122.42789170506913</v>
      </c>
      <c r="I36" s="116">
        <v>6587.9748263484325</v>
      </c>
      <c r="J36" s="175">
        <v>-3.7659524594376208</v>
      </c>
    </row>
    <row r="37" spans="1:10" x14ac:dyDescent="0.2">
      <c r="A37" s="171">
        <v>1992</v>
      </c>
      <c r="B37" s="116">
        <v>2729.6</v>
      </c>
      <c r="C37" s="172">
        <v>0.27147382150177002</v>
      </c>
      <c r="D37" s="116">
        <v>2386.4</v>
      </c>
      <c r="E37" s="172">
        <v>0.25685995681255602</v>
      </c>
      <c r="F37" s="173">
        <v>-343.19999999999982</v>
      </c>
      <c r="G37" s="115">
        <v>1049023.1897505564</v>
      </c>
      <c r="H37" s="174">
        <v>134.48192045173647</v>
      </c>
      <c r="I37" s="116">
        <v>7800.4774636382062</v>
      </c>
      <c r="J37" s="175">
        <v>-4.399730678023503</v>
      </c>
    </row>
    <row r="38" spans="1:10" x14ac:dyDescent="0.2">
      <c r="A38" s="171">
        <v>1993</v>
      </c>
      <c r="B38" s="116">
        <v>3274.5</v>
      </c>
      <c r="C38" s="172">
        <v>0.19962631887456039</v>
      </c>
      <c r="D38" s="116">
        <v>2625.1</v>
      </c>
      <c r="E38" s="172">
        <v>0.10002514247401928</v>
      </c>
      <c r="F38" s="173">
        <v>-649.40000000000009</v>
      </c>
      <c r="G38" s="115">
        <v>1256085.2322933723</v>
      </c>
      <c r="H38" s="174">
        <v>142.13186891961089</v>
      </c>
      <c r="I38" s="116">
        <v>8837.4637007257534</v>
      </c>
      <c r="J38" s="175">
        <v>-7.3482621484110862</v>
      </c>
    </row>
    <row r="39" spans="1:10" x14ac:dyDescent="0.2">
      <c r="A39" s="171">
        <v>1994</v>
      </c>
      <c r="B39" s="116">
        <v>3506.2</v>
      </c>
      <c r="C39" s="172">
        <v>7.0758894487708002E-2</v>
      </c>
      <c r="D39" s="116">
        <v>2881.6</v>
      </c>
      <c r="E39" s="172">
        <v>9.7710563407108264E-2</v>
      </c>
      <c r="F39" s="173">
        <v>-624.59999999999991</v>
      </c>
      <c r="G39" s="115">
        <v>1520312.9926536554</v>
      </c>
      <c r="H39" s="174">
        <v>157.0299612455197</v>
      </c>
      <c r="I39" s="116">
        <v>9681.6746345406882</v>
      </c>
      <c r="J39" s="175">
        <v>-6.4513632566380057</v>
      </c>
    </row>
    <row r="40" spans="1:10" x14ac:dyDescent="0.2">
      <c r="A40" s="171">
        <v>1995</v>
      </c>
      <c r="B40" s="116">
        <v>3804.1</v>
      </c>
      <c r="C40" s="172">
        <v>8.4963778449603566E-2</v>
      </c>
      <c r="D40" s="116">
        <v>3481.8</v>
      </c>
      <c r="E40" s="172">
        <v>0.20828706274292075</v>
      </c>
      <c r="F40" s="173">
        <v>-322.29999999999973</v>
      </c>
      <c r="G40" s="115">
        <v>1923744.771806733</v>
      </c>
      <c r="H40" s="174">
        <v>179.64806957245264</v>
      </c>
      <c r="I40" s="116">
        <v>10708.407701708593</v>
      </c>
      <c r="J40" s="175">
        <v>-3.0097845447981473</v>
      </c>
    </row>
    <row r="41" spans="1:10" x14ac:dyDescent="0.2">
      <c r="A41" s="171">
        <f>A40+1</f>
        <v>1996</v>
      </c>
      <c r="B41" s="116">
        <v>4023.3</v>
      </c>
      <c r="C41" s="172">
        <v>5.762203937856536E-2</v>
      </c>
      <c r="D41" s="116">
        <v>3774.1</v>
      </c>
      <c r="E41" s="172">
        <v>8.3950830030443901E-2</v>
      </c>
      <c r="F41" s="173">
        <v>-249.20000000000027</v>
      </c>
      <c r="G41" s="115">
        <v>2235900.8068446489</v>
      </c>
      <c r="H41" s="174">
        <v>207.62003238165863</v>
      </c>
      <c r="I41" s="116">
        <v>10769.195925827102</v>
      </c>
      <c r="J41" s="175">
        <v>-2.3140074868761484</v>
      </c>
    </row>
    <row r="42" spans="1:10" x14ac:dyDescent="0.2">
      <c r="A42" s="171">
        <f>A41+1</f>
        <v>1997</v>
      </c>
      <c r="B42" s="116">
        <v>4718.2</v>
      </c>
      <c r="C42" s="172">
        <v>0.17271891233564474</v>
      </c>
      <c r="D42" s="116">
        <v>4220.6000000000004</v>
      </c>
      <c r="E42" s="172">
        <v>0.11830635118306354</v>
      </c>
      <c r="F42" s="173">
        <v>-497.59999999999945</v>
      </c>
      <c r="G42" s="115">
        <v>2719155.505392862</v>
      </c>
      <c r="H42" s="174">
        <v>232.53467351510494</v>
      </c>
      <c r="I42" s="116">
        <v>11693.548597672818</v>
      </c>
      <c r="J42" s="175">
        <v>-4.2553378544048543</v>
      </c>
    </row>
    <row r="43" spans="1:10" x14ac:dyDescent="0.2">
      <c r="A43" s="171">
        <f>A42+1</f>
        <v>1998</v>
      </c>
      <c r="B43" s="116">
        <v>5937.3</v>
      </c>
      <c r="C43" s="172">
        <v>0.25838243397905991</v>
      </c>
      <c r="D43" s="116">
        <v>5538.3</v>
      </c>
      <c r="E43" s="172">
        <v>0.3122067952423826</v>
      </c>
      <c r="F43" s="173">
        <v>-399</v>
      </c>
      <c r="G43" s="115">
        <v>3318749.0166026526</v>
      </c>
      <c r="H43" s="174">
        <v>257.11504819508446</v>
      </c>
      <c r="I43" s="116">
        <v>12907.642084350397</v>
      </c>
      <c r="J43" s="175">
        <v>-3.0911920038731107</v>
      </c>
    </row>
    <row r="44" spans="1:10" x14ac:dyDescent="0.2">
      <c r="A44" s="171">
        <f t="shared" ref="A44:A59" si="0">A43+1</f>
        <v>1999</v>
      </c>
      <c r="B44" s="116">
        <v>5996.1459999999997</v>
      </c>
      <c r="C44" s="172">
        <v>9.9112391154227986E-3</v>
      </c>
      <c r="D44" s="116">
        <v>6576.4160000000002</v>
      </c>
      <c r="E44" s="172">
        <v>0.18744307820089201</v>
      </c>
      <c r="F44" s="173">
        <v>580.27000000000044</v>
      </c>
      <c r="G44" s="115">
        <v>4137062.8865716481</v>
      </c>
      <c r="H44" s="174">
        <v>285.61024161546339</v>
      </c>
      <c r="I44" s="116">
        <v>14484.99487683519</v>
      </c>
      <c r="J44" s="175">
        <v>4.0060076301993348</v>
      </c>
    </row>
    <row r="45" spans="1:10" x14ac:dyDescent="0.2">
      <c r="A45" s="171">
        <f t="shared" si="0"/>
        <v>2000</v>
      </c>
      <c r="B45" s="116">
        <v>6023.8320429599999</v>
      </c>
      <c r="C45" s="172">
        <v>4.6173063431076411E-3</v>
      </c>
      <c r="D45" s="116">
        <v>5813.3555765000001</v>
      </c>
      <c r="E45" s="172">
        <v>-0.11602982893722047</v>
      </c>
      <c r="F45" s="173">
        <v>-210.47646645999976</v>
      </c>
      <c r="G45" s="115">
        <v>4473688.1970883142</v>
      </c>
      <c r="H45" s="174">
        <v>308.13148124459275</v>
      </c>
      <c r="I45" s="116">
        <v>14518.763805043114</v>
      </c>
      <c r="J45" s="175">
        <v>-1.4496858636607233</v>
      </c>
    </row>
    <row r="46" spans="1:10" x14ac:dyDescent="0.2">
      <c r="A46" s="171">
        <f t="shared" si="0"/>
        <v>2001</v>
      </c>
      <c r="B46" s="116">
        <v>5743.3130001600002</v>
      </c>
      <c r="C46" s="172">
        <v>-4.6568204558066983E-2</v>
      </c>
      <c r="D46" s="116">
        <v>4923.1726751799997</v>
      </c>
      <c r="E46" s="172">
        <v>-0.15312720675791613</v>
      </c>
      <c r="F46" s="173">
        <v>-820.14032498000051</v>
      </c>
      <c r="G46" s="115">
        <v>4875779.1867014188</v>
      </c>
      <c r="H46" s="174">
        <v>328.8063341653866</v>
      </c>
      <c r="I46" s="116">
        <v>14828.726457103305</v>
      </c>
      <c r="J46" s="175">
        <v>-5.5307536176657592</v>
      </c>
    </row>
    <row r="47" spans="1:10" x14ac:dyDescent="0.2">
      <c r="A47" s="171">
        <f t="shared" si="0"/>
        <v>2002</v>
      </c>
      <c r="B47" s="116">
        <v>6547.6636457100003</v>
      </c>
      <c r="C47" s="172">
        <v>0.1400499407794058</v>
      </c>
      <c r="D47" s="116">
        <v>5269.9245795899997</v>
      </c>
      <c r="E47" s="172">
        <v>7.04326106939408E-2</v>
      </c>
      <c r="F47" s="173">
        <v>-1277.7390661200006</v>
      </c>
      <c r="G47" s="115">
        <v>5479255.1856041793</v>
      </c>
      <c r="H47" s="174">
        <v>359.71607350870454</v>
      </c>
      <c r="I47" s="116">
        <v>15232.166670115703</v>
      </c>
      <c r="J47" s="175">
        <v>-8.3884262415984647</v>
      </c>
    </row>
    <row r="48" spans="1:10" x14ac:dyDescent="0.2">
      <c r="A48" s="171">
        <f t="shared" si="0"/>
        <v>2003</v>
      </c>
      <c r="B48" s="116">
        <v>7252.3418744399996</v>
      </c>
      <c r="C48" s="172">
        <v>0.10762285096787183</v>
      </c>
      <c r="D48" s="116">
        <v>6162.9811491999999</v>
      </c>
      <c r="E48" s="172">
        <v>0.1694628748708733</v>
      </c>
      <c r="F48" s="173">
        <v>-1089.3607252399997</v>
      </c>
      <c r="G48" s="115">
        <v>6334012.1639546026</v>
      </c>
      <c r="H48" s="174">
        <v>398.55327643369174</v>
      </c>
      <c r="I48" s="116">
        <v>15892.510583860192</v>
      </c>
      <c r="J48" s="175">
        <v>-6.854554033434539</v>
      </c>
    </row>
    <row r="49" spans="1:10" x14ac:dyDescent="0.2">
      <c r="A49" s="171">
        <f t="shared" si="0"/>
        <v>2004</v>
      </c>
      <c r="B49" s="116">
        <v>7790.9805073899997</v>
      </c>
      <c r="C49" s="172">
        <v>7.4270993049619927E-2</v>
      </c>
      <c r="D49" s="116">
        <v>6369.693843</v>
      </c>
      <c r="E49" s="172">
        <v>3.3541023215174492E-2</v>
      </c>
      <c r="F49" s="173">
        <v>-1421.2866643899997</v>
      </c>
      <c r="G49" s="115">
        <v>7372912.8943564799</v>
      </c>
      <c r="H49" s="174">
        <v>437.82463216845872</v>
      </c>
      <c r="I49" s="116">
        <v>16839.87686540134</v>
      </c>
      <c r="J49" s="175">
        <v>-8.4400062764718236</v>
      </c>
    </row>
    <row r="50" spans="1:10" x14ac:dyDescent="0.2">
      <c r="A50" s="171">
        <f t="shared" si="0"/>
        <v>2005</v>
      </c>
      <c r="B50" s="116">
        <v>9258.29186759</v>
      </c>
      <c r="C50" s="172">
        <v>0.1883346208873462</v>
      </c>
      <c r="D50" s="116">
        <v>7099.4231468999997</v>
      </c>
      <c r="E50" s="172">
        <v>0.11456269671452701</v>
      </c>
      <c r="F50" s="173">
        <v>-2158.8687206900004</v>
      </c>
      <c r="G50" s="115">
        <v>8621244.6957519501</v>
      </c>
      <c r="H50" s="174">
        <v>477.68190994623654</v>
      </c>
      <c r="I50" s="116">
        <v>18048.087055928656</v>
      </c>
      <c r="J50" s="175">
        <v>-11.961759237973251</v>
      </c>
    </row>
    <row r="51" spans="1:10" x14ac:dyDescent="0.2">
      <c r="A51" s="171">
        <f t="shared" si="0"/>
        <v>2006</v>
      </c>
      <c r="B51" s="116">
        <v>10828.86883272</v>
      </c>
      <c r="C51" s="172">
        <v>0.16964003593665411</v>
      </c>
      <c r="D51" s="116">
        <v>8101.7336273000001</v>
      </c>
      <c r="E51" s="172">
        <v>0.14118196079602119</v>
      </c>
      <c r="F51" s="173">
        <v>-2727.1352054199997</v>
      </c>
      <c r="G51" s="115">
        <v>10365563.742470801</v>
      </c>
      <c r="H51" s="174">
        <v>511.23162250384019</v>
      </c>
      <c r="I51" s="116">
        <v>20275.670138916219</v>
      </c>
      <c r="J51" s="175">
        <v>-13.450283944922036</v>
      </c>
    </row>
    <row r="52" spans="1:10" x14ac:dyDescent="0.2">
      <c r="A52" s="171">
        <f t="shared" si="0"/>
        <v>2007</v>
      </c>
      <c r="B52" s="116">
        <v>12284.927606249999</v>
      </c>
      <c r="C52" s="172">
        <v>0.13446083760202554</v>
      </c>
      <c r="D52" s="116">
        <v>9299.4773080100003</v>
      </c>
      <c r="E52" s="172">
        <v>0.14783794874149203</v>
      </c>
      <c r="F52" s="173">
        <v>-2985.450298239999</v>
      </c>
      <c r="G52" s="115">
        <v>12149371.042205701</v>
      </c>
      <c r="H52" s="174">
        <v>516.6176303763441</v>
      </c>
      <c r="I52" s="116">
        <v>23517.143681982285</v>
      </c>
      <c r="J52" s="175">
        <v>-12.694782744927094</v>
      </c>
    </row>
    <row r="53" spans="1:10" x14ac:dyDescent="0.2">
      <c r="A53" s="171">
        <f t="shared" si="0"/>
        <v>2008</v>
      </c>
      <c r="B53" s="116">
        <v>14568.698313409999</v>
      </c>
      <c r="C53" s="172">
        <v>0.18590021694536674</v>
      </c>
      <c r="D53" s="116">
        <v>9555.3676761299994</v>
      </c>
      <c r="E53" s="172">
        <v>2.7516639876048909E-2</v>
      </c>
      <c r="F53" s="173">
        <v>-5013.3306372799998</v>
      </c>
      <c r="G53" s="115">
        <v>14042803.7764614</v>
      </c>
      <c r="H53" s="174">
        <v>526.23558620689653</v>
      </c>
      <c r="I53" s="116">
        <v>26685.393661196231</v>
      </c>
      <c r="J53" s="175">
        <v>-18.78679663088495</v>
      </c>
    </row>
    <row r="54" spans="1:10" x14ac:dyDescent="0.2">
      <c r="A54" s="171">
        <f t="shared" si="0"/>
        <v>2009</v>
      </c>
      <c r="B54" s="116">
        <v>10877.285549390001</v>
      </c>
      <c r="C54" s="172">
        <v>-0.25337972443441814</v>
      </c>
      <c r="D54" s="116">
        <v>8838.2253963399999</v>
      </c>
      <c r="E54" s="172">
        <v>-7.5051249109071239E-2</v>
      </c>
      <c r="F54" s="173">
        <v>-2039.0601530500007</v>
      </c>
      <c r="G54" s="115">
        <v>15338355.465433801</v>
      </c>
      <c r="H54" s="174">
        <v>573.287956733231</v>
      </c>
      <c r="I54" s="116">
        <v>26755.063114942117</v>
      </c>
      <c r="J54" s="175">
        <v>-7.621212270328118</v>
      </c>
    </row>
    <row r="55" spans="1:10" x14ac:dyDescent="0.2">
      <c r="A55" s="171">
        <f t="shared" si="0"/>
        <v>2010</v>
      </c>
      <c r="B55" s="116">
        <v>12955.94484384</v>
      </c>
      <c r="C55" s="172">
        <v>0.19110092173378401</v>
      </c>
      <c r="D55" s="116">
        <v>9516.2514769499994</v>
      </c>
      <c r="E55" s="172">
        <v>7.6715183218882155E-2</v>
      </c>
      <c r="F55" s="173">
        <v>-3439.6933668900001</v>
      </c>
      <c r="G55" s="115">
        <v>17414037.844339799</v>
      </c>
      <c r="H55" s="174">
        <v>525.82946953405008</v>
      </c>
      <c r="I55" s="116">
        <v>33117.272525198692</v>
      </c>
      <c r="J55" s="175">
        <v>-10.386402939048686</v>
      </c>
    </row>
    <row r="56" spans="1:10" x14ac:dyDescent="0.2">
      <c r="A56" s="171">
        <f t="shared" si="0"/>
        <v>2011</v>
      </c>
      <c r="B56" s="116">
        <v>15570.0550869</v>
      </c>
      <c r="C56" s="172">
        <v>0.20176917041314035</v>
      </c>
      <c r="D56" s="116">
        <v>10425.689054160001</v>
      </c>
      <c r="E56" s="172">
        <v>9.5566786923697356E-2</v>
      </c>
      <c r="F56" s="173">
        <v>-5144.3660327399994</v>
      </c>
      <c r="G56" s="115">
        <v>18952079.807930499</v>
      </c>
      <c r="H56" s="174">
        <v>505.66423991935483</v>
      </c>
      <c r="I56" s="116">
        <v>37479.573028444815</v>
      </c>
      <c r="J56" s="175">
        <v>-13.725786120444127</v>
      </c>
    </row>
    <row r="57" spans="1:10" x14ac:dyDescent="0.2">
      <c r="A57" s="171">
        <f t="shared" si="0"/>
        <v>2012</v>
      </c>
      <c r="B57" s="116">
        <v>16829.27904447</v>
      </c>
      <c r="C57" s="172">
        <v>8.087472719537514E-2</v>
      </c>
      <c r="D57" s="116">
        <v>11454.084079480001</v>
      </c>
      <c r="E57" s="172">
        <v>9.8640485053566263E-2</v>
      </c>
      <c r="F57" s="173">
        <v>-5375.1949649899998</v>
      </c>
      <c r="G57" s="115">
        <v>20750192.809493002</v>
      </c>
      <c r="H57" s="174">
        <v>502.90348989618093</v>
      </c>
      <c r="I57" s="116">
        <v>41260.785073845196</v>
      </c>
      <c r="J57" s="175">
        <v>-13.027369584388454</v>
      </c>
    </row>
    <row r="58" spans="1:10" x14ac:dyDescent="0.2">
      <c r="A58" s="171">
        <f t="shared" si="0"/>
        <v>2013</v>
      </c>
      <c r="B58" s="116">
        <v>17177.715905479999</v>
      </c>
      <c r="C58" s="172">
        <v>2.0704206050020435E-2</v>
      </c>
      <c r="D58" s="116">
        <v>11554.41655098</v>
      </c>
      <c r="E58" s="172">
        <v>8.7595368432598075E-3</v>
      </c>
      <c r="F58" s="173">
        <v>-5623.299354499999</v>
      </c>
      <c r="G58" s="115">
        <v>22451324.531876799</v>
      </c>
      <c r="H58" s="174">
        <v>499.76683256528418</v>
      </c>
      <c r="I58" s="116">
        <v>44923.598504196452</v>
      </c>
      <c r="J58" s="175">
        <v>-12.517473091508263</v>
      </c>
    </row>
    <row r="59" spans="1:10" x14ac:dyDescent="0.2">
      <c r="A59" s="171">
        <f t="shared" si="0"/>
        <v>2014</v>
      </c>
      <c r="B59" s="116">
        <v>16346.194411840001</v>
      </c>
      <c r="C59" s="172">
        <v>-4.8406988345565116E-2</v>
      </c>
      <c r="D59" s="116">
        <v>11139.241817820001</v>
      </c>
      <c r="E59" s="172">
        <v>-3.5932124424299605E-2</v>
      </c>
      <c r="F59" s="173">
        <v>-5206.9525940200001</v>
      </c>
      <c r="G59" s="115">
        <v>24358069.668234799</v>
      </c>
      <c r="H59" s="174">
        <v>538.3172005568357</v>
      </c>
      <c r="I59" s="116">
        <v>45248.544246847014</v>
      </c>
      <c r="J59" s="175">
        <v>-11.507447765864486</v>
      </c>
    </row>
    <row r="60" spans="1:10" x14ac:dyDescent="0.2">
      <c r="A60" s="166"/>
      <c r="B60" s="164"/>
      <c r="C60" s="165"/>
      <c r="D60" s="164"/>
      <c r="E60" s="165"/>
      <c r="F60" s="164"/>
      <c r="G60" s="164"/>
      <c r="H60" s="164"/>
      <c r="I60" s="164"/>
      <c r="J60" s="111"/>
    </row>
    <row r="61" spans="1:10" x14ac:dyDescent="0.2">
      <c r="A61" s="110" t="s">
        <v>19</v>
      </c>
      <c r="B61" s="164"/>
      <c r="C61" s="165"/>
      <c r="D61" s="164"/>
      <c r="E61" s="165"/>
      <c r="F61" s="164"/>
      <c r="G61" s="164"/>
      <c r="H61" s="164"/>
      <c r="I61" s="164"/>
      <c r="J61" s="111"/>
    </row>
    <row r="62" spans="1:10" x14ac:dyDescent="0.2">
      <c r="A62" s="110" t="s">
        <v>99</v>
      </c>
      <c r="B62" s="176" t="s">
        <v>267</v>
      </c>
      <c r="C62" s="165"/>
      <c r="D62" s="164"/>
      <c r="E62" s="165"/>
      <c r="F62" s="164"/>
      <c r="G62" s="164"/>
      <c r="H62" s="164"/>
      <c r="I62" s="164"/>
      <c r="J62" s="111"/>
    </row>
    <row r="63" spans="1:10" x14ac:dyDescent="0.2">
      <c r="A63" s="166"/>
      <c r="B63" s="176" t="s">
        <v>268</v>
      </c>
      <c r="C63" s="165"/>
      <c r="D63" s="164"/>
      <c r="E63" s="165"/>
      <c r="F63" s="164"/>
      <c r="G63" s="164"/>
      <c r="H63" s="164"/>
      <c r="I63" s="164"/>
      <c r="J63" s="111"/>
    </row>
    <row r="64" spans="1:10" x14ac:dyDescent="0.2">
      <c r="A64" s="110" t="s">
        <v>100</v>
      </c>
      <c r="B64" s="176" t="s">
        <v>269</v>
      </c>
      <c r="C64" s="165"/>
      <c r="D64" s="164"/>
      <c r="E64" s="165"/>
      <c r="F64" s="164"/>
      <c r="G64" s="164"/>
      <c r="H64" s="164"/>
      <c r="I64" s="164"/>
      <c r="J64" s="111"/>
    </row>
    <row r="65" spans="1:10" x14ac:dyDescent="0.2">
      <c r="A65" s="110" t="s">
        <v>101</v>
      </c>
      <c r="B65" s="117" t="s">
        <v>270</v>
      </c>
      <c r="C65" s="165"/>
      <c r="D65" s="164"/>
      <c r="E65" s="165"/>
      <c r="F65" s="164"/>
      <c r="G65" s="164"/>
      <c r="H65" s="164"/>
      <c r="I65" s="164"/>
      <c r="J65" s="111"/>
    </row>
    <row r="66" spans="1:10" x14ac:dyDescent="0.2">
      <c r="A66" s="166"/>
      <c r="B66" s="176" t="s">
        <v>268</v>
      </c>
      <c r="C66" s="165"/>
      <c r="D66" s="164"/>
      <c r="E66" s="165"/>
      <c r="F66" s="164"/>
      <c r="G66" s="164"/>
      <c r="H66" s="164"/>
      <c r="I66" s="164"/>
      <c r="J66" s="111"/>
    </row>
    <row r="67" spans="1:10" x14ac:dyDescent="0.2">
      <c r="A67" s="110" t="s">
        <v>102</v>
      </c>
      <c r="B67" s="176" t="s">
        <v>271</v>
      </c>
      <c r="C67" s="165"/>
      <c r="D67" s="164"/>
      <c r="E67" s="165"/>
      <c r="F67" s="164"/>
      <c r="G67" s="164"/>
      <c r="H67" s="164"/>
      <c r="I67" s="164"/>
      <c r="J67" s="111"/>
    </row>
    <row r="68" spans="1:10" x14ac:dyDescent="0.2">
      <c r="A68" s="110" t="s">
        <v>103</v>
      </c>
      <c r="B68" s="177" t="s">
        <v>272</v>
      </c>
      <c r="C68" s="165"/>
      <c r="D68" s="164"/>
      <c r="E68" s="165"/>
      <c r="F68" s="164"/>
      <c r="G68" s="164"/>
      <c r="H68" s="164"/>
      <c r="I68" s="164"/>
      <c r="J68" s="111"/>
    </row>
    <row r="69" spans="1:10" x14ac:dyDescent="0.2">
      <c r="A69" s="166"/>
      <c r="B69" s="176" t="s">
        <v>268</v>
      </c>
      <c r="C69" s="165"/>
      <c r="D69" s="164"/>
      <c r="E69" s="165"/>
      <c r="F69" s="164"/>
      <c r="G69" s="164"/>
      <c r="H69" s="164"/>
      <c r="I69" s="164"/>
      <c r="J69" s="111"/>
    </row>
    <row r="70" spans="1:10" x14ac:dyDescent="0.2">
      <c r="A70" s="110" t="s">
        <v>104</v>
      </c>
      <c r="B70" s="176" t="s">
        <v>182</v>
      </c>
      <c r="C70" s="165"/>
      <c r="D70" s="164"/>
      <c r="E70" s="165"/>
      <c r="F70" s="164"/>
      <c r="G70" s="164"/>
      <c r="H70" s="164"/>
      <c r="I70" s="164"/>
      <c r="J70" s="111"/>
    </row>
    <row r="71" spans="1:10" x14ac:dyDescent="0.2">
      <c r="A71" s="166"/>
      <c r="B71" s="176" t="s">
        <v>273</v>
      </c>
      <c r="C71" s="165"/>
      <c r="D71" s="164"/>
      <c r="E71" s="165"/>
      <c r="F71" s="164"/>
      <c r="G71" s="164"/>
      <c r="H71" s="164"/>
      <c r="I71" s="164"/>
      <c r="J71" s="111"/>
    </row>
    <row r="72" spans="1:10" x14ac:dyDescent="0.2">
      <c r="A72" s="110" t="s">
        <v>105</v>
      </c>
      <c r="B72" s="176" t="s">
        <v>274</v>
      </c>
      <c r="C72" s="165"/>
      <c r="D72" s="164"/>
      <c r="E72" s="165"/>
      <c r="F72" s="164"/>
      <c r="G72" s="164"/>
      <c r="H72" s="164"/>
      <c r="I72" s="164"/>
      <c r="J72" s="111"/>
    </row>
    <row r="73" spans="1:10" x14ac:dyDescent="0.2">
      <c r="A73" s="110" t="s">
        <v>106</v>
      </c>
      <c r="B73" s="176" t="s">
        <v>182</v>
      </c>
      <c r="C73" s="165"/>
      <c r="D73" s="164"/>
      <c r="E73" s="165"/>
      <c r="F73" s="164"/>
      <c r="G73" s="164"/>
      <c r="H73" s="164"/>
      <c r="I73" s="164"/>
      <c r="J73" s="111"/>
    </row>
    <row r="74" spans="1:10" x14ac:dyDescent="0.2">
      <c r="A74" s="166"/>
      <c r="B74" s="176" t="s">
        <v>275</v>
      </c>
      <c r="C74" s="165"/>
      <c r="D74" s="164"/>
      <c r="E74" s="165"/>
      <c r="F74" s="164"/>
      <c r="G74" s="164"/>
      <c r="H74" s="164"/>
      <c r="I74" s="164"/>
      <c r="J74" s="111"/>
    </row>
    <row r="75" spans="1:10" x14ac:dyDescent="0.2">
      <c r="A75" s="110" t="s">
        <v>107</v>
      </c>
      <c r="B75" s="176" t="s">
        <v>276</v>
      </c>
      <c r="C75" s="165"/>
      <c r="D75" s="164"/>
      <c r="E75" s="165"/>
      <c r="F75" s="164"/>
      <c r="G75" s="164"/>
      <c r="H75" s="164"/>
      <c r="I75" s="164"/>
      <c r="J75" s="111"/>
    </row>
    <row r="76" spans="1:10" x14ac:dyDescent="0.2">
      <c r="A76" s="166"/>
      <c r="B76" s="164"/>
      <c r="C76" s="165"/>
      <c r="D76" s="164"/>
      <c r="E76" s="165"/>
      <c r="F76" s="164"/>
      <c r="G76" s="164"/>
      <c r="H76" s="164"/>
      <c r="I76" s="164"/>
      <c r="J76" s="111"/>
    </row>
    <row r="77" spans="1:10" x14ac:dyDescent="0.2">
      <c r="A77" s="166"/>
      <c r="B77" s="164"/>
      <c r="C77" s="165"/>
      <c r="D77" s="164"/>
      <c r="E77" s="165"/>
      <c r="F77" s="164"/>
      <c r="G77" s="164"/>
      <c r="H77" s="164"/>
      <c r="I77" s="164"/>
      <c r="J77" s="111"/>
    </row>
    <row r="78" spans="1:10" x14ac:dyDescent="0.2">
      <c r="A78" s="166"/>
      <c r="B78" s="164"/>
      <c r="C78" s="165"/>
      <c r="D78" s="164"/>
      <c r="E78" s="165"/>
      <c r="F78" s="164"/>
      <c r="G78" s="164"/>
      <c r="H78" s="164"/>
      <c r="I78" s="164"/>
      <c r="J78" s="111"/>
    </row>
    <row r="79" spans="1:10" x14ac:dyDescent="0.2">
      <c r="A79" s="166"/>
      <c r="B79" s="164"/>
      <c r="C79" s="165"/>
      <c r="D79" s="164"/>
      <c r="E79" s="165"/>
      <c r="F79" s="164"/>
      <c r="G79" s="164"/>
      <c r="H79" s="164"/>
      <c r="I79" s="164"/>
      <c r="J79" s="111"/>
    </row>
    <row r="80" spans="1:10" x14ac:dyDescent="0.2">
      <c r="A80" s="166"/>
      <c r="B80" s="164"/>
      <c r="C80" s="165"/>
      <c r="D80" s="164"/>
      <c r="E80" s="165"/>
      <c r="F80" s="164"/>
      <c r="G80" s="164"/>
      <c r="H80" s="164"/>
      <c r="I80" s="164"/>
      <c r="J80" s="111"/>
    </row>
    <row r="81" spans="1:10" x14ac:dyDescent="0.2">
      <c r="A81" s="166"/>
      <c r="B81" s="164"/>
      <c r="C81" s="165"/>
      <c r="D81" s="164"/>
      <c r="E81" s="165"/>
      <c r="F81" s="164"/>
      <c r="G81" s="164"/>
      <c r="H81" s="164"/>
      <c r="I81" s="164"/>
      <c r="J81" s="111"/>
    </row>
    <row r="82" spans="1:10" x14ac:dyDescent="0.2">
      <c r="A82" s="166"/>
      <c r="B82" s="164"/>
      <c r="C82" s="165"/>
      <c r="D82" s="164"/>
      <c r="E82" s="165"/>
      <c r="F82" s="164"/>
      <c r="G82" s="164"/>
      <c r="H82" s="164"/>
      <c r="I82" s="164"/>
      <c r="J82" s="111"/>
    </row>
    <row r="83" spans="1:10" x14ac:dyDescent="0.2">
      <c r="A83" s="166"/>
      <c r="B83" s="164"/>
      <c r="C83" s="165"/>
      <c r="D83" s="164"/>
      <c r="E83" s="165"/>
      <c r="F83" s="164"/>
      <c r="G83" s="164"/>
      <c r="H83" s="164"/>
      <c r="I83" s="164"/>
      <c r="J83" s="111"/>
    </row>
    <row r="84" spans="1:10" x14ac:dyDescent="0.2">
      <c r="A84" s="166"/>
      <c r="B84" s="164"/>
      <c r="C84" s="165"/>
      <c r="D84" s="164"/>
      <c r="E84" s="165"/>
      <c r="F84" s="164"/>
      <c r="G84" s="164"/>
      <c r="H84" s="164"/>
      <c r="I84" s="164"/>
      <c r="J84" s="111"/>
    </row>
    <row r="85" spans="1:10" x14ac:dyDescent="0.2">
      <c r="A85" s="166"/>
      <c r="B85" s="164"/>
      <c r="C85" s="165"/>
      <c r="D85" s="164"/>
      <c r="E85" s="165"/>
      <c r="F85" s="164"/>
      <c r="G85" s="164"/>
      <c r="H85" s="164"/>
      <c r="I85" s="164"/>
      <c r="J85" s="111"/>
    </row>
    <row r="86" spans="1:10" x14ac:dyDescent="0.2">
      <c r="A86" s="166"/>
      <c r="B86" s="164"/>
      <c r="C86" s="165"/>
      <c r="D86" s="164"/>
      <c r="E86" s="165"/>
      <c r="F86" s="164"/>
      <c r="G86" s="164"/>
      <c r="H86" s="164"/>
      <c r="I86" s="164"/>
      <c r="J86" s="111"/>
    </row>
    <row r="87" spans="1:10" x14ac:dyDescent="0.2">
      <c r="A87" s="166"/>
      <c r="B87" s="164"/>
      <c r="C87" s="165"/>
      <c r="D87" s="164"/>
      <c r="E87" s="165"/>
      <c r="F87" s="164"/>
      <c r="G87" s="164"/>
      <c r="H87" s="164"/>
      <c r="I87" s="164"/>
      <c r="J87" s="111"/>
    </row>
    <row r="88" spans="1:10" x14ac:dyDescent="0.2">
      <c r="A88" s="166"/>
      <c r="B88" s="164"/>
      <c r="C88" s="165"/>
      <c r="D88" s="164"/>
      <c r="E88" s="165"/>
      <c r="F88" s="164"/>
      <c r="G88" s="164"/>
      <c r="H88" s="164"/>
      <c r="I88" s="164"/>
      <c r="J88" s="111"/>
    </row>
    <row r="89" spans="1:10" x14ac:dyDescent="0.2">
      <c r="A89" s="166"/>
      <c r="B89" s="164"/>
      <c r="C89" s="165"/>
      <c r="D89" s="164"/>
      <c r="E89" s="165"/>
      <c r="F89" s="164"/>
      <c r="G89" s="164"/>
      <c r="H89" s="164"/>
      <c r="I89" s="164"/>
      <c r="J89" s="111"/>
    </row>
    <row r="90" spans="1:10" x14ac:dyDescent="0.2">
      <c r="A90" s="166"/>
      <c r="B90" s="164"/>
      <c r="C90" s="165"/>
      <c r="D90" s="164"/>
      <c r="E90" s="165"/>
      <c r="F90" s="164"/>
      <c r="G90" s="164"/>
      <c r="H90" s="164"/>
      <c r="I90" s="164"/>
      <c r="J90" s="111"/>
    </row>
    <row r="91" spans="1:10" x14ac:dyDescent="0.2">
      <c r="A91" s="166"/>
      <c r="B91" s="164"/>
      <c r="C91" s="165"/>
      <c r="D91" s="164"/>
      <c r="E91" s="165"/>
      <c r="F91" s="164"/>
      <c r="G91" s="164"/>
      <c r="H91" s="164"/>
      <c r="I91" s="164"/>
      <c r="J91" s="111"/>
    </row>
    <row r="92" spans="1:10" x14ac:dyDescent="0.2">
      <c r="A92" s="166"/>
      <c r="B92" s="164"/>
      <c r="C92" s="165"/>
      <c r="D92" s="164"/>
      <c r="E92" s="165"/>
      <c r="F92" s="164"/>
      <c r="G92" s="164"/>
      <c r="H92" s="164"/>
      <c r="I92" s="164"/>
      <c r="J92" s="111"/>
    </row>
    <row r="93" spans="1:10" x14ac:dyDescent="0.2">
      <c r="A93" s="166"/>
      <c r="B93" s="164"/>
      <c r="C93" s="165"/>
      <c r="D93" s="164"/>
      <c r="E93" s="165"/>
      <c r="F93" s="164"/>
      <c r="G93" s="164"/>
      <c r="H93" s="164"/>
      <c r="I93" s="164"/>
      <c r="J93" s="11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190"/>
  <sheetViews>
    <sheetView workbookViewId="0">
      <selection activeCell="G103" sqref="G103"/>
    </sheetView>
  </sheetViews>
  <sheetFormatPr baseColWidth="10" defaultColWidth="11.42578125" defaultRowHeight="12.75" x14ac:dyDescent="0.2"/>
  <cols>
    <col min="1" max="16384" width="11.42578125" style="28"/>
  </cols>
  <sheetData>
    <row r="1" spans="1:17" x14ac:dyDescent="0.2">
      <c r="A1" s="110" t="s">
        <v>277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x14ac:dyDescent="0.2">
      <c r="A2" s="110" t="s">
        <v>278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x14ac:dyDescent="0.2">
      <c r="A3" s="110" t="s">
        <v>279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x14ac:dyDescent="0.2">
      <c r="A5" s="111"/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117" t="s">
        <v>12</v>
      </c>
      <c r="L5" s="117" t="s">
        <v>13</v>
      </c>
      <c r="M5" s="117" t="s">
        <v>14</v>
      </c>
      <c r="N5" s="117" t="s">
        <v>15</v>
      </c>
      <c r="O5" s="117" t="s">
        <v>16</v>
      </c>
      <c r="P5" s="117" t="s">
        <v>17</v>
      </c>
      <c r="Q5" s="117" t="s">
        <v>168</v>
      </c>
    </row>
    <row r="6" spans="1:17" x14ac:dyDescent="0.2">
      <c r="A6" s="171">
        <v>1956</v>
      </c>
      <c r="B6" s="178">
        <v>16.3</v>
      </c>
      <c r="C6" s="178">
        <v>7.1</v>
      </c>
      <c r="D6" s="178">
        <v>24.6</v>
      </c>
      <c r="E6" s="178">
        <v>10.1</v>
      </c>
      <c r="F6" s="178">
        <v>5.5</v>
      </c>
      <c r="G6" s="178">
        <v>2.4</v>
      </c>
      <c r="H6" s="178">
        <v>3.1</v>
      </c>
      <c r="I6" s="178">
        <v>5.6</v>
      </c>
      <c r="J6" s="178">
        <v>3.7</v>
      </c>
      <c r="K6" s="178">
        <v>8.4</v>
      </c>
      <c r="L6" s="178">
        <v>4.5999999999999996</v>
      </c>
      <c r="M6" s="178">
        <v>0</v>
      </c>
      <c r="N6" s="179">
        <f t="shared" ref="N6:N35" si="0">SUM(B6:M6)</f>
        <v>91.399999999999991</v>
      </c>
      <c r="O6" s="178">
        <f t="shared" ref="O6:O35" si="1">SUM(F6:J6)</f>
        <v>20.3</v>
      </c>
      <c r="P6" s="178">
        <f t="shared" ref="P6:P35" si="2">N6-O6-Q6</f>
        <v>36.399999999999991</v>
      </c>
      <c r="Q6" s="178">
        <f t="shared" ref="Q6:Q35" si="3">D6+E6+M6</f>
        <v>34.700000000000003</v>
      </c>
    </row>
    <row r="7" spans="1:17" x14ac:dyDescent="0.2">
      <c r="A7" s="171">
        <v>1957</v>
      </c>
      <c r="B7" s="178">
        <v>17</v>
      </c>
      <c r="C7" s="178">
        <v>7.7</v>
      </c>
      <c r="D7" s="178">
        <v>23.5</v>
      </c>
      <c r="E7" s="178">
        <v>10.3</v>
      </c>
      <c r="F7" s="178">
        <v>5.6</v>
      </c>
      <c r="G7" s="178">
        <v>3.1</v>
      </c>
      <c r="H7" s="178">
        <v>3.6</v>
      </c>
      <c r="I7" s="178">
        <v>8.6999999999999993</v>
      </c>
      <c r="J7" s="178">
        <v>3.8</v>
      </c>
      <c r="K7" s="178">
        <v>8.1</v>
      </c>
      <c r="L7" s="178">
        <v>5.4</v>
      </c>
      <c r="M7" s="178">
        <v>0</v>
      </c>
      <c r="N7" s="179">
        <f t="shared" si="0"/>
        <v>96.799999999999983</v>
      </c>
      <c r="O7" s="178">
        <f t="shared" si="1"/>
        <v>24.8</v>
      </c>
      <c r="P7" s="178">
        <f t="shared" si="2"/>
        <v>38.199999999999989</v>
      </c>
      <c r="Q7" s="178">
        <f t="shared" si="3"/>
        <v>33.799999999999997</v>
      </c>
    </row>
    <row r="8" spans="1:17" x14ac:dyDescent="0.2">
      <c r="A8" s="171">
        <v>1958</v>
      </c>
      <c r="B8" s="178">
        <v>17.899999999999999</v>
      </c>
      <c r="C8" s="178">
        <v>8</v>
      </c>
      <c r="D8" s="178">
        <v>24.1</v>
      </c>
      <c r="E8" s="178">
        <v>11.8</v>
      </c>
      <c r="F8" s="178">
        <v>6.1</v>
      </c>
      <c r="G8" s="178">
        <v>3</v>
      </c>
      <c r="H8" s="178">
        <v>2.7</v>
      </c>
      <c r="I8" s="178">
        <v>7.5</v>
      </c>
      <c r="J8" s="178">
        <v>3.6</v>
      </c>
      <c r="K8" s="178">
        <v>8.6999999999999993</v>
      </c>
      <c r="L8" s="178">
        <v>5.9</v>
      </c>
      <c r="M8" s="178">
        <v>0</v>
      </c>
      <c r="N8" s="179">
        <f t="shared" si="0"/>
        <v>99.3</v>
      </c>
      <c r="O8" s="178">
        <f t="shared" si="1"/>
        <v>22.900000000000002</v>
      </c>
      <c r="P8" s="178">
        <f t="shared" si="2"/>
        <v>40.499999999999986</v>
      </c>
      <c r="Q8" s="178">
        <f t="shared" si="3"/>
        <v>35.900000000000006</v>
      </c>
    </row>
    <row r="9" spans="1:17" x14ac:dyDescent="0.2">
      <c r="A9" s="171">
        <v>1959</v>
      </c>
      <c r="B9" s="178">
        <v>18.5</v>
      </c>
      <c r="C9" s="178">
        <v>8.3000000000000007</v>
      </c>
      <c r="D9" s="178">
        <v>27.1</v>
      </c>
      <c r="E9" s="178">
        <v>11.5</v>
      </c>
      <c r="F9" s="178">
        <v>6.1</v>
      </c>
      <c r="G9" s="178">
        <v>2.8</v>
      </c>
      <c r="H9" s="178">
        <v>3.4</v>
      </c>
      <c r="I9" s="178">
        <v>8.6</v>
      </c>
      <c r="J9" s="178">
        <v>3.4</v>
      </c>
      <c r="K9" s="178">
        <v>7.5</v>
      </c>
      <c r="L9" s="178">
        <v>5.5</v>
      </c>
      <c r="M9" s="178">
        <v>0</v>
      </c>
      <c r="N9" s="179">
        <f t="shared" si="0"/>
        <v>102.7</v>
      </c>
      <c r="O9" s="178">
        <f t="shared" si="1"/>
        <v>24.299999999999997</v>
      </c>
      <c r="P9" s="178">
        <f t="shared" si="2"/>
        <v>39.800000000000004</v>
      </c>
      <c r="Q9" s="178">
        <f t="shared" si="3"/>
        <v>38.6</v>
      </c>
    </row>
    <row r="10" spans="1:17" x14ac:dyDescent="0.2">
      <c r="A10" s="171">
        <v>1960</v>
      </c>
      <c r="B10" s="178">
        <v>20.9</v>
      </c>
      <c r="C10" s="178">
        <v>9.8000000000000007</v>
      </c>
      <c r="D10" s="178">
        <v>26.8</v>
      </c>
      <c r="E10" s="178">
        <v>13.3</v>
      </c>
      <c r="F10" s="178">
        <v>7.3</v>
      </c>
      <c r="G10" s="178">
        <v>3.3</v>
      </c>
      <c r="H10" s="178">
        <v>2.7</v>
      </c>
      <c r="I10" s="178">
        <v>8.5</v>
      </c>
      <c r="J10" s="178">
        <v>3.8</v>
      </c>
      <c r="K10" s="178">
        <v>8.6999999999999993</v>
      </c>
      <c r="L10" s="178">
        <v>5.5</v>
      </c>
      <c r="M10" s="178">
        <v>0</v>
      </c>
      <c r="N10" s="179">
        <f t="shared" si="0"/>
        <v>110.6</v>
      </c>
      <c r="O10" s="178">
        <f t="shared" si="1"/>
        <v>25.6</v>
      </c>
      <c r="P10" s="178">
        <f t="shared" si="2"/>
        <v>44.9</v>
      </c>
      <c r="Q10" s="178">
        <f t="shared" si="3"/>
        <v>40.1</v>
      </c>
    </row>
    <row r="11" spans="1:17" x14ac:dyDescent="0.2">
      <c r="A11" s="171">
        <v>1961</v>
      </c>
      <c r="B11" s="178">
        <v>22.8</v>
      </c>
      <c r="C11" s="178">
        <v>9.3000000000000007</v>
      </c>
      <c r="D11" s="178">
        <v>23.2</v>
      </c>
      <c r="E11" s="178">
        <v>12.1</v>
      </c>
      <c r="F11" s="178">
        <v>7.5</v>
      </c>
      <c r="G11" s="178">
        <v>2.6</v>
      </c>
      <c r="H11" s="178">
        <v>3.3</v>
      </c>
      <c r="I11" s="178">
        <v>6.8</v>
      </c>
      <c r="J11" s="178">
        <v>3.6</v>
      </c>
      <c r="K11" s="178">
        <v>9.3000000000000007</v>
      </c>
      <c r="L11" s="178">
        <v>6.6</v>
      </c>
      <c r="M11" s="178">
        <v>0</v>
      </c>
      <c r="N11" s="179">
        <f t="shared" si="0"/>
        <v>107.09999999999997</v>
      </c>
      <c r="O11" s="178">
        <f t="shared" si="1"/>
        <v>23.8</v>
      </c>
      <c r="P11" s="178">
        <f t="shared" si="2"/>
        <v>47.999999999999972</v>
      </c>
      <c r="Q11" s="178">
        <f t="shared" si="3"/>
        <v>35.299999999999997</v>
      </c>
    </row>
    <row r="12" spans="1:17" x14ac:dyDescent="0.2">
      <c r="A12" s="171">
        <v>1962</v>
      </c>
      <c r="B12" s="178">
        <v>28</v>
      </c>
      <c r="C12" s="178">
        <v>8.8000000000000007</v>
      </c>
      <c r="D12" s="178">
        <v>21.7</v>
      </c>
      <c r="E12" s="178">
        <v>11.3</v>
      </c>
      <c r="F12" s="178">
        <v>9</v>
      </c>
      <c r="G12" s="178">
        <v>2.6</v>
      </c>
      <c r="H12" s="178">
        <v>3.3</v>
      </c>
      <c r="I12" s="178">
        <v>6.9</v>
      </c>
      <c r="J12" s="178">
        <v>5.5</v>
      </c>
      <c r="K12" s="178">
        <v>9.3000000000000007</v>
      </c>
      <c r="L12" s="178">
        <v>7</v>
      </c>
      <c r="M12" s="178">
        <v>0</v>
      </c>
      <c r="N12" s="179">
        <f t="shared" si="0"/>
        <v>113.39999999999999</v>
      </c>
      <c r="O12" s="178">
        <f t="shared" si="1"/>
        <v>27.299999999999997</v>
      </c>
      <c r="P12" s="178">
        <f t="shared" si="2"/>
        <v>53.099999999999994</v>
      </c>
      <c r="Q12" s="178">
        <f t="shared" si="3"/>
        <v>33</v>
      </c>
    </row>
    <row r="13" spans="1:17" x14ac:dyDescent="0.2">
      <c r="A13" s="171">
        <v>1963</v>
      </c>
      <c r="B13" s="178">
        <v>31.8</v>
      </c>
      <c r="C13" s="178">
        <v>7.7</v>
      </c>
      <c r="D13" s="178">
        <v>23.7</v>
      </c>
      <c r="E13" s="178">
        <v>13.6</v>
      </c>
      <c r="F13" s="178">
        <v>10.3</v>
      </c>
      <c r="G13" s="178">
        <v>2.7</v>
      </c>
      <c r="H13" s="178">
        <v>4.2</v>
      </c>
      <c r="I13" s="178">
        <v>8.8000000000000007</v>
      </c>
      <c r="J13" s="178">
        <v>5.4</v>
      </c>
      <c r="K13" s="178">
        <v>8.6999999999999993</v>
      </c>
      <c r="L13" s="178">
        <v>7</v>
      </c>
      <c r="M13" s="178">
        <v>0</v>
      </c>
      <c r="N13" s="179">
        <f t="shared" si="0"/>
        <v>123.9</v>
      </c>
      <c r="O13" s="178">
        <f t="shared" si="1"/>
        <v>31.4</v>
      </c>
      <c r="P13" s="178">
        <f t="shared" si="2"/>
        <v>55.2</v>
      </c>
      <c r="Q13" s="178">
        <f t="shared" si="3"/>
        <v>37.299999999999997</v>
      </c>
    </row>
    <row r="14" spans="1:17" x14ac:dyDescent="0.2">
      <c r="A14" s="171">
        <v>1964</v>
      </c>
      <c r="B14" s="178">
        <v>35.700000000000003</v>
      </c>
      <c r="C14" s="178">
        <v>5.3</v>
      </c>
      <c r="D14" s="178">
        <v>29.6</v>
      </c>
      <c r="E14" s="178">
        <v>17.399999999999999</v>
      </c>
      <c r="F14" s="178">
        <v>11.2</v>
      </c>
      <c r="G14" s="178">
        <v>3.1</v>
      </c>
      <c r="H14" s="178">
        <v>4.8</v>
      </c>
      <c r="I14" s="178">
        <v>9.1</v>
      </c>
      <c r="J14" s="178">
        <v>5.6</v>
      </c>
      <c r="K14" s="178">
        <v>9.4</v>
      </c>
      <c r="L14" s="178">
        <v>7.5</v>
      </c>
      <c r="M14" s="178">
        <v>0</v>
      </c>
      <c r="N14" s="179">
        <f t="shared" si="0"/>
        <v>138.69999999999999</v>
      </c>
      <c r="O14" s="178">
        <f t="shared" si="1"/>
        <v>33.799999999999997</v>
      </c>
      <c r="P14" s="178">
        <f t="shared" si="2"/>
        <v>57.899999999999991</v>
      </c>
      <c r="Q14" s="178">
        <f t="shared" si="3"/>
        <v>47</v>
      </c>
    </row>
    <row r="15" spans="1:17" x14ac:dyDescent="0.2">
      <c r="A15" s="171">
        <v>1965</v>
      </c>
      <c r="B15" s="178">
        <v>51.8</v>
      </c>
      <c r="C15" s="178">
        <v>5.8</v>
      </c>
      <c r="D15" s="178">
        <v>34.6</v>
      </c>
      <c r="E15" s="178">
        <v>21.2</v>
      </c>
      <c r="F15" s="178">
        <v>15.8</v>
      </c>
      <c r="G15" s="178">
        <v>3.6</v>
      </c>
      <c r="H15" s="178">
        <v>4.4000000000000004</v>
      </c>
      <c r="I15" s="178">
        <v>10.7</v>
      </c>
      <c r="J15" s="178">
        <v>10.8</v>
      </c>
      <c r="K15" s="178">
        <v>11.5</v>
      </c>
      <c r="L15" s="178">
        <v>8.1999999999999993</v>
      </c>
      <c r="M15" s="178">
        <v>0</v>
      </c>
      <c r="N15" s="179">
        <f t="shared" si="0"/>
        <v>178.39999999999998</v>
      </c>
      <c r="O15" s="178">
        <f t="shared" si="1"/>
        <v>45.3</v>
      </c>
      <c r="P15" s="178">
        <f t="shared" si="2"/>
        <v>77.299999999999969</v>
      </c>
      <c r="Q15" s="178">
        <f t="shared" si="3"/>
        <v>55.8</v>
      </c>
    </row>
    <row r="16" spans="1:17" x14ac:dyDescent="0.2">
      <c r="A16" s="171">
        <v>1966</v>
      </c>
      <c r="B16" s="178">
        <v>48.9</v>
      </c>
      <c r="C16" s="178">
        <v>6.8</v>
      </c>
      <c r="D16" s="178">
        <v>37.299999999999997</v>
      </c>
      <c r="E16" s="178">
        <v>23.1</v>
      </c>
      <c r="F16" s="178">
        <v>14.6</v>
      </c>
      <c r="G16" s="178">
        <v>3.5</v>
      </c>
      <c r="H16" s="178">
        <v>5.5</v>
      </c>
      <c r="I16" s="178">
        <v>12.3</v>
      </c>
      <c r="J16" s="178">
        <v>7.8</v>
      </c>
      <c r="K16" s="178">
        <v>10.4</v>
      </c>
      <c r="L16" s="178">
        <v>8.3000000000000007</v>
      </c>
      <c r="M16" s="178">
        <v>0</v>
      </c>
      <c r="N16" s="179">
        <f t="shared" si="0"/>
        <v>178.50000000000003</v>
      </c>
      <c r="O16" s="178">
        <f t="shared" si="1"/>
        <v>43.7</v>
      </c>
      <c r="P16" s="178">
        <f t="shared" si="2"/>
        <v>74.400000000000006</v>
      </c>
      <c r="Q16" s="178">
        <f t="shared" si="3"/>
        <v>60.4</v>
      </c>
    </row>
    <row r="17" spans="1:17" x14ac:dyDescent="0.2">
      <c r="A17" s="171">
        <v>1967</v>
      </c>
      <c r="B17" s="178">
        <v>58.1</v>
      </c>
      <c r="C17" s="178">
        <v>6.5</v>
      </c>
      <c r="D17" s="178">
        <v>40.6</v>
      </c>
      <c r="E17" s="178">
        <v>20.2</v>
      </c>
      <c r="F17" s="178">
        <v>17.2</v>
      </c>
      <c r="G17" s="178">
        <v>4.2</v>
      </c>
      <c r="H17" s="178">
        <v>3.9</v>
      </c>
      <c r="I17" s="178">
        <v>14.7</v>
      </c>
      <c r="J17" s="178">
        <v>9.1</v>
      </c>
      <c r="K17" s="178">
        <v>10.1</v>
      </c>
      <c r="L17" s="178">
        <v>6.2</v>
      </c>
      <c r="M17" s="178">
        <v>0</v>
      </c>
      <c r="N17" s="179">
        <f t="shared" si="0"/>
        <v>190.79999999999995</v>
      </c>
      <c r="O17" s="178">
        <f t="shared" si="1"/>
        <v>49.1</v>
      </c>
      <c r="P17" s="178">
        <f t="shared" si="2"/>
        <v>80.899999999999963</v>
      </c>
      <c r="Q17" s="178">
        <f t="shared" si="3"/>
        <v>60.8</v>
      </c>
    </row>
    <row r="18" spans="1:17" x14ac:dyDescent="0.2">
      <c r="A18" s="171">
        <v>1968</v>
      </c>
      <c r="B18" s="178">
        <v>71.400000000000006</v>
      </c>
      <c r="C18" s="178">
        <v>7.9</v>
      </c>
      <c r="D18" s="178">
        <v>53.3</v>
      </c>
      <c r="E18" s="178">
        <v>22.3</v>
      </c>
      <c r="F18" s="178">
        <v>13.4</v>
      </c>
      <c r="G18" s="178">
        <v>4.9000000000000004</v>
      </c>
      <c r="H18" s="178">
        <v>3.7</v>
      </c>
      <c r="I18" s="178">
        <v>12.2</v>
      </c>
      <c r="J18" s="178">
        <v>8.1</v>
      </c>
      <c r="K18" s="178">
        <v>12.6</v>
      </c>
      <c r="L18" s="178">
        <v>4.0999999999999996</v>
      </c>
      <c r="M18" s="178">
        <v>0</v>
      </c>
      <c r="N18" s="179">
        <f t="shared" si="0"/>
        <v>213.9</v>
      </c>
      <c r="O18" s="178">
        <f t="shared" si="1"/>
        <v>42.300000000000004</v>
      </c>
      <c r="P18" s="178">
        <f t="shared" si="2"/>
        <v>96</v>
      </c>
      <c r="Q18" s="178">
        <f t="shared" si="3"/>
        <v>75.599999999999994</v>
      </c>
    </row>
    <row r="19" spans="1:17" x14ac:dyDescent="0.2">
      <c r="A19" s="171">
        <v>1969</v>
      </c>
      <c r="B19" s="178">
        <v>78.5</v>
      </c>
      <c r="C19" s="178">
        <v>8.5</v>
      </c>
      <c r="D19" s="178">
        <v>53.4</v>
      </c>
      <c r="E19" s="178">
        <v>28.2</v>
      </c>
      <c r="F19" s="178">
        <v>17.5</v>
      </c>
      <c r="G19" s="178">
        <v>5.3</v>
      </c>
      <c r="H19" s="178">
        <v>6.6</v>
      </c>
      <c r="I19" s="178">
        <v>21.1</v>
      </c>
      <c r="J19" s="178">
        <v>8.8000000000000007</v>
      </c>
      <c r="K19" s="178">
        <v>12.9</v>
      </c>
      <c r="L19" s="178">
        <v>4.4000000000000004</v>
      </c>
      <c r="M19" s="178">
        <v>0</v>
      </c>
      <c r="N19" s="179">
        <f t="shared" si="0"/>
        <v>245.20000000000002</v>
      </c>
      <c r="O19" s="178">
        <f t="shared" si="1"/>
        <v>59.3</v>
      </c>
      <c r="P19" s="178">
        <f t="shared" si="2"/>
        <v>104.30000000000004</v>
      </c>
      <c r="Q19" s="178">
        <f t="shared" si="3"/>
        <v>81.599999999999994</v>
      </c>
    </row>
    <row r="20" spans="1:17" x14ac:dyDescent="0.2">
      <c r="A20" s="171">
        <v>1970</v>
      </c>
      <c r="B20" s="178">
        <v>102.2</v>
      </c>
      <c r="C20" s="178">
        <v>9.1999999999999993</v>
      </c>
      <c r="D20" s="178">
        <v>69.5</v>
      </c>
      <c r="E20" s="178">
        <v>33.299999999999997</v>
      </c>
      <c r="F20" s="178">
        <v>25.7</v>
      </c>
      <c r="G20" s="178">
        <v>6.2</v>
      </c>
      <c r="H20" s="178">
        <v>10.199999999999999</v>
      </c>
      <c r="I20" s="178">
        <v>23.2</v>
      </c>
      <c r="J20" s="178">
        <v>13.4</v>
      </c>
      <c r="K20" s="178">
        <v>17.3</v>
      </c>
      <c r="L20" s="178">
        <v>6.3</v>
      </c>
      <c r="M20" s="178">
        <v>0</v>
      </c>
      <c r="N20" s="179">
        <f t="shared" si="0"/>
        <v>316.49999999999994</v>
      </c>
      <c r="O20" s="178">
        <f t="shared" si="1"/>
        <v>78.7</v>
      </c>
      <c r="P20" s="178">
        <f t="shared" si="2"/>
        <v>134.99999999999994</v>
      </c>
      <c r="Q20" s="178">
        <f t="shared" si="3"/>
        <v>102.8</v>
      </c>
    </row>
    <row r="21" spans="1:17" x14ac:dyDescent="0.2">
      <c r="A21" s="171">
        <v>1971</v>
      </c>
      <c r="B21" s="178">
        <v>111.4</v>
      </c>
      <c r="C21" s="178">
        <v>9.1</v>
      </c>
      <c r="D21" s="178">
        <v>74.099999999999994</v>
      </c>
      <c r="E21" s="178">
        <v>37.6</v>
      </c>
      <c r="F21" s="178">
        <v>25.4</v>
      </c>
      <c r="G21" s="178">
        <v>9</v>
      </c>
      <c r="H21" s="178">
        <v>13.1</v>
      </c>
      <c r="I21" s="178">
        <v>30.7</v>
      </c>
      <c r="J21" s="178">
        <v>15.7</v>
      </c>
      <c r="K21" s="178">
        <v>16.8</v>
      </c>
      <c r="L21" s="178">
        <v>6.9</v>
      </c>
      <c r="M21" s="178">
        <v>0</v>
      </c>
      <c r="N21" s="179">
        <f t="shared" si="0"/>
        <v>349.79999999999995</v>
      </c>
      <c r="O21" s="178">
        <f t="shared" si="1"/>
        <v>93.9</v>
      </c>
      <c r="P21" s="178">
        <f t="shared" si="2"/>
        <v>144.19999999999996</v>
      </c>
      <c r="Q21" s="178">
        <f t="shared" si="3"/>
        <v>111.69999999999999</v>
      </c>
    </row>
    <row r="22" spans="1:17" x14ac:dyDescent="0.2">
      <c r="A22" s="171">
        <v>1972</v>
      </c>
      <c r="B22" s="178">
        <v>128.4</v>
      </c>
      <c r="C22" s="178">
        <v>9.4</v>
      </c>
      <c r="D22" s="178">
        <v>71.900000000000006</v>
      </c>
      <c r="E22" s="178">
        <v>32.6</v>
      </c>
      <c r="F22" s="178">
        <v>26.7</v>
      </c>
      <c r="G22" s="178">
        <v>9.4</v>
      </c>
      <c r="H22" s="178">
        <v>14.6</v>
      </c>
      <c r="I22" s="178">
        <v>36.6</v>
      </c>
      <c r="J22" s="178">
        <v>20.5</v>
      </c>
      <c r="K22" s="178">
        <v>15.2</v>
      </c>
      <c r="L22" s="178">
        <v>7.5</v>
      </c>
      <c r="M22" s="178">
        <v>0</v>
      </c>
      <c r="N22" s="179">
        <f t="shared" si="0"/>
        <v>372.8</v>
      </c>
      <c r="O22" s="178">
        <f t="shared" si="1"/>
        <v>107.80000000000001</v>
      </c>
      <c r="P22" s="178">
        <f t="shared" si="2"/>
        <v>160.5</v>
      </c>
      <c r="Q22" s="178">
        <f t="shared" si="3"/>
        <v>104.5</v>
      </c>
    </row>
    <row r="23" spans="1:17" x14ac:dyDescent="0.2">
      <c r="A23" s="171">
        <v>1973</v>
      </c>
      <c r="B23" s="178">
        <v>170.9</v>
      </c>
      <c r="C23" s="178">
        <v>11.9</v>
      </c>
      <c r="D23" s="178">
        <v>76.900000000000006</v>
      </c>
      <c r="E23" s="178">
        <v>38.5</v>
      </c>
      <c r="F23" s="178">
        <v>42.4</v>
      </c>
      <c r="G23" s="178">
        <v>10.7</v>
      </c>
      <c r="H23" s="178">
        <v>13.5</v>
      </c>
      <c r="I23" s="178">
        <v>36.1</v>
      </c>
      <c r="J23" s="178">
        <v>21.6</v>
      </c>
      <c r="K23" s="178">
        <v>18.3</v>
      </c>
      <c r="L23" s="178">
        <v>12.4</v>
      </c>
      <c r="M23" s="178">
        <v>2.2000000000000002</v>
      </c>
      <c r="N23" s="179">
        <f t="shared" si="0"/>
        <v>455.40000000000003</v>
      </c>
      <c r="O23" s="178">
        <f t="shared" si="1"/>
        <v>124.29999999999998</v>
      </c>
      <c r="P23" s="178">
        <f t="shared" si="2"/>
        <v>213.5</v>
      </c>
      <c r="Q23" s="178">
        <f t="shared" si="3"/>
        <v>117.60000000000001</v>
      </c>
    </row>
    <row r="24" spans="1:17" x14ac:dyDescent="0.2">
      <c r="A24" s="171">
        <v>1974</v>
      </c>
      <c r="B24" s="178">
        <v>307.3</v>
      </c>
      <c r="C24" s="178">
        <v>19.3</v>
      </c>
      <c r="D24" s="178">
        <v>112.2</v>
      </c>
      <c r="E24" s="178">
        <v>57.3</v>
      </c>
      <c r="F24" s="178">
        <v>51.3</v>
      </c>
      <c r="G24" s="178">
        <v>12.4</v>
      </c>
      <c r="H24" s="178">
        <v>19.8</v>
      </c>
      <c r="I24" s="178">
        <v>47.1</v>
      </c>
      <c r="J24" s="178">
        <v>33.700000000000003</v>
      </c>
      <c r="K24" s="178">
        <v>24.4</v>
      </c>
      <c r="L24" s="178">
        <v>33.299999999999997</v>
      </c>
      <c r="M24" s="178">
        <v>1.6</v>
      </c>
      <c r="N24" s="179">
        <f t="shared" si="0"/>
        <v>719.69999999999993</v>
      </c>
      <c r="O24" s="178">
        <f t="shared" si="1"/>
        <v>164.3</v>
      </c>
      <c r="P24" s="178">
        <f t="shared" si="2"/>
        <v>384.29999999999984</v>
      </c>
      <c r="Q24" s="178">
        <f t="shared" si="3"/>
        <v>171.1</v>
      </c>
    </row>
    <row r="25" spans="1:17" x14ac:dyDescent="0.2">
      <c r="A25" s="171">
        <v>1975</v>
      </c>
      <c r="B25" s="178">
        <v>264.8</v>
      </c>
      <c r="C25" s="178">
        <v>21</v>
      </c>
      <c r="D25" s="178">
        <v>97.6</v>
      </c>
      <c r="E25" s="178">
        <v>46.4</v>
      </c>
      <c r="F25" s="178">
        <v>52.6</v>
      </c>
      <c r="G25" s="178">
        <v>19.7</v>
      </c>
      <c r="H25" s="178">
        <v>22.3</v>
      </c>
      <c r="I25" s="178">
        <v>51.9</v>
      </c>
      <c r="J25" s="178">
        <v>31</v>
      </c>
      <c r="K25" s="178">
        <v>35.799999999999997</v>
      </c>
      <c r="L25" s="178">
        <v>47</v>
      </c>
      <c r="M25" s="178">
        <v>3.9</v>
      </c>
      <c r="N25" s="179">
        <f t="shared" si="0"/>
        <v>693.99999999999989</v>
      </c>
      <c r="O25" s="178">
        <f t="shared" si="1"/>
        <v>177.5</v>
      </c>
      <c r="P25" s="178">
        <f t="shared" si="2"/>
        <v>368.59999999999991</v>
      </c>
      <c r="Q25" s="178">
        <f t="shared" si="3"/>
        <v>147.9</v>
      </c>
    </row>
    <row r="26" spans="1:17" x14ac:dyDescent="0.2">
      <c r="A26" s="171">
        <v>1976</v>
      </c>
      <c r="B26" s="178">
        <v>269.60000000000002</v>
      </c>
      <c r="C26" s="178">
        <v>22.8</v>
      </c>
      <c r="D26" s="178">
        <v>112.7</v>
      </c>
      <c r="E26" s="178">
        <v>56.1</v>
      </c>
      <c r="F26" s="178">
        <v>65.5</v>
      </c>
      <c r="G26" s="178">
        <v>22</v>
      </c>
      <c r="H26" s="178">
        <v>28.2</v>
      </c>
      <c r="I26" s="178">
        <v>59.4</v>
      </c>
      <c r="J26" s="178">
        <v>48.2</v>
      </c>
      <c r="K26" s="178">
        <v>33</v>
      </c>
      <c r="L26" s="178">
        <v>48.1</v>
      </c>
      <c r="M26" s="178">
        <v>4.7</v>
      </c>
      <c r="N26" s="179">
        <f t="shared" si="0"/>
        <v>770.30000000000018</v>
      </c>
      <c r="O26" s="178">
        <f t="shared" si="1"/>
        <v>223.3</v>
      </c>
      <c r="P26" s="178">
        <f t="shared" si="2"/>
        <v>373.50000000000023</v>
      </c>
      <c r="Q26" s="178">
        <f t="shared" si="3"/>
        <v>173.5</v>
      </c>
    </row>
    <row r="27" spans="1:17" x14ac:dyDescent="0.2">
      <c r="A27" s="171">
        <v>1977</v>
      </c>
      <c r="B27" s="178">
        <v>341.8</v>
      </c>
      <c r="C27" s="178">
        <v>29.2</v>
      </c>
      <c r="D27" s="178">
        <v>151.19999999999999</v>
      </c>
      <c r="E27" s="178">
        <v>94.3</v>
      </c>
      <c r="F27" s="178">
        <v>84.3</v>
      </c>
      <c r="G27" s="178">
        <v>28.4</v>
      </c>
      <c r="H27" s="178">
        <v>31.4</v>
      </c>
      <c r="I27" s="178">
        <v>93.5</v>
      </c>
      <c r="J27" s="178">
        <v>51.1</v>
      </c>
      <c r="K27" s="178">
        <v>42.3</v>
      </c>
      <c r="L27" s="178">
        <v>62.5</v>
      </c>
      <c r="M27" s="178">
        <v>11.5</v>
      </c>
      <c r="N27" s="179">
        <f t="shared" si="0"/>
        <v>1021.4999999999999</v>
      </c>
      <c r="O27" s="178">
        <f t="shared" si="1"/>
        <v>288.7</v>
      </c>
      <c r="P27" s="178">
        <f t="shared" si="2"/>
        <v>475.79999999999995</v>
      </c>
      <c r="Q27" s="178">
        <f t="shared" si="3"/>
        <v>257</v>
      </c>
    </row>
    <row r="28" spans="1:17" x14ac:dyDescent="0.2">
      <c r="A28" s="171">
        <v>1978</v>
      </c>
      <c r="B28" s="178">
        <v>364.1</v>
      </c>
      <c r="C28" s="178">
        <v>34.200000000000003</v>
      </c>
      <c r="D28" s="178">
        <v>178.3</v>
      </c>
      <c r="E28" s="178">
        <v>117.5</v>
      </c>
      <c r="F28" s="178">
        <v>94.2</v>
      </c>
      <c r="G28" s="178">
        <v>27.1</v>
      </c>
      <c r="H28" s="178">
        <v>38.6</v>
      </c>
      <c r="I28" s="178">
        <v>109.2</v>
      </c>
      <c r="J28" s="178">
        <v>54.2</v>
      </c>
      <c r="K28" s="178">
        <v>70.599999999999994</v>
      </c>
      <c r="L28" s="178">
        <v>67.599999999999994</v>
      </c>
      <c r="M28" s="178">
        <v>10.1</v>
      </c>
      <c r="N28" s="179">
        <f t="shared" si="0"/>
        <v>1165.7</v>
      </c>
      <c r="O28" s="178">
        <f t="shared" si="1"/>
        <v>323.3</v>
      </c>
      <c r="P28" s="178">
        <f t="shared" si="2"/>
        <v>536.5</v>
      </c>
      <c r="Q28" s="178">
        <f t="shared" si="3"/>
        <v>305.90000000000003</v>
      </c>
    </row>
    <row r="29" spans="1:17" x14ac:dyDescent="0.2">
      <c r="A29" s="171">
        <v>1979</v>
      </c>
      <c r="B29" s="178">
        <v>449.4</v>
      </c>
      <c r="C29" s="178">
        <v>36</v>
      </c>
      <c r="D29" s="178">
        <v>205.4</v>
      </c>
      <c r="E29" s="178">
        <v>144.69999999999999</v>
      </c>
      <c r="F29" s="178">
        <v>133.4</v>
      </c>
      <c r="G29" s="178">
        <v>29.2</v>
      </c>
      <c r="H29" s="178">
        <v>45.1</v>
      </c>
      <c r="I29" s="178">
        <v>109.7</v>
      </c>
      <c r="J29" s="178">
        <v>63.5</v>
      </c>
      <c r="K29" s="178">
        <v>58.7</v>
      </c>
      <c r="L29" s="178">
        <v>121.7</v>
      </c>
      <c r="M29" s="178">
        <v>0</v>
      </c>
      <c r="N29" s="179">
        <f t="shared" si="0"/>
        <v>1396.8000000000002</v>
      </c>
      <c r="O29" s="178">
        <f t="shared" si="1"/>
        <v>380.9</v>
      </c>
      <c r="P29" s="178">
        <f t="shared" si="2"/>
        <v>665.80000000000018</v>
      </c>
      <c r="Q29" s="178">
        <f t="shared" si="3"/>
        <v>350.1</v>
      </c>
    </row>
    <row r="30" spans="1:17" x14ac:dyDescent="0.2">
      <c r="A30" s="171">
        <v>1980</v>
      </c>
      <c r="B30" s="178">
        <v>573</v>
      </c>
      <c r="C30" s="178">
        <v>50.7</v>
      </c>
      <c r="D30" s="178">
        <v>244.6</v>
      </c>
      <c r="E30" s="178">
        <v>143.4</v>
      </c>
      <c r="F30" s="178">
        <v>104.3</v>
      </c>
      <c r="G30" s="178">
        <v>23.5</v>
      </c>
      <c r="H30" s="178">
        <v>40.299999999999997</v>
      </c>
      <c r="I30" s="178">
        <v>84.7</v>
      </c>
      <c r="J30" s="178">
        <v>71.8</v>
      </c>
      <c r="K30" s="178">
        <v>72.400000000000006</v>
      </c>
      <c r="L30" s="178">
        <v>95.5</v>
      </c>
      <c r="M30" s="178">
        <v>19.600000000000001</v>
      </c>
      <c r="N30" s="179">
        <f t="shared" si="0"/>
        <v>1523.8</v>
      </c>
      <c r="O30" s="178">
        <f t="shared" si="1"/>
        <v>324.60000000000002</v>
      </c>
      <c r="P30" s="178">
        <f t="shared" si="2"/>
        <v>791.5999999999998</v>
      </c>
      <c r="Q30" s="178">
        <f t="shared" si="3"/>
        <v>407.6</v>
      </c>
    </row>
    <row r="31" spans="1:17" x14ac:dyDescent="0.2">
      <c r="A31" s="171">
        <v>1981</v>
      </c>
      <c r="B31" s="178">
        <v>523.20000000000005</v>
      </c>
      <c r="C31" s="178">
        <v>44.1</v>
      </c>
      <c r="D31" s="178">
        <v>165</v>
      </c>
      <c r="E31" s="178">
        <v>86.9</v>
      </c>
      <c r="F31" s="178">
        <v>79.099999999999994</v>
      </c>
      <c r="G31" s="178">
        <v>13.5</v>
      </c>
      <c r="H31" s="178">
        <v>17.600000000000001</v>
      </c>
      <c r="I31" s="178">
        <v>65.7</v>
      </c>
      <c r="J31" s="178">
        <v>82.5</v>
      </c>
      <c r="K31" s="178">
        <v>46.2</v>
      </c>
      <c r="L31" s="178">
        <v>75.5</v>
      </c>
      <c r="M31" s="178">
        <v>9.1999999999999993</v>
      </c>
      <c r="N31" s="179">
        <f t="shared" si="0"/>
        <v>1208.5000000000002</v>
      </c>
      <c r="O31" s="178">
        <f t="shared" si="1"/>
        <v>258.39999999999998</v>
      </c>
      <c r="P31" s="178">
        <f t="shared" si="2"/>
        <v>689.00000000000023</v>
      </c>
      <c r="Q31" s="178">
        <f t="shared" si="3"/>
        <v>261.10000000000002</v>
      </c>
    </row>
    <row r="32" spans="1:17" x14ac:dyDescent="0.2">
      <c r="A32" s="171">
        <v>1982</v>
      </c>
      <c r="B32" s="178">
        <v>391.5</v>
      </c>
      <c r="C32" s="178">
        <v>43.9</v>
      </c>
      <c r="D32" s="178">
        <v>134.4</v>
      </c>
      <c r="E32" s="178">
        <v>32.6</v>
      </c>
      <c r="F32" s="178">
        <v>42.4</v>
      </c>
      <c r="G32" s="178">
        <v>9.5</v>
      </c>
      <c r="H32" s="178">
        <v>8.8000000000000007</v>
      </c>
      <c r="I32" s="178">
        <v>61.3</v>
      </c>
      <c r="J32" s="178">
        <v>45.2</v>
      </c>
      <c r="K32" s="178">
        <v>29.2</v>
      </c>
      <c r="L32" s="178">
        <v>86.6</v>
      </c>
      <c r="M32" s="178">
        <v>7.8</v>
      </c>
      <c r="N32" s="179">
        <f t="shared" si="0"/>
        <v>893.19999999999993</v>
      </c>
      <c r="O32" s="178">
        <f t="shared" si="1"/>
        <v>167.2</v>
      </c>
      <c r="P32" s="178">
        <f t="shared" si="2"/>
        <v>551.20000000000005</v>
      </c>
      <c r="Q32" s="178">
        <f t="shared" si="3"/>
        <v>174.8</v>
      </c>
    </row>
    <row r="33" spans="1:17" x14ac:dyDescent="0.2">
      <c r="A33" s="171">
        <v>1983</v>
      </c>
      <c r="B33" s="178">
        <v>428</v>
      </c>
      <c r="C33" s="178">
        <v>50.3</v>
      </c>
      <c r="D33" s="178">
        <v>167.7</v>
      </c>
      <c r="E33" s="178">
        <v>48.1</v>
      </c>
      <c r="F33" s="178">
        <v>53.3</v>
      </c>
      <c r="G33" s="178">
        <v>15.7</v>
      </c>
      <c r="H33" s="178">
        <v>18.100000000000001</v>
      </c>
      <c r="I33" s="178">
        <v>30.9</v>
      </c>
      <c r="J33" s="178">
        <v>34.1</v>
      </c>
      <c r="K33" s="178">
        <v>37.200000000000003</v>
      </c>
      <c r="L33" s="178">
        <v>100</v>
      </c>
      <c r="M33" s="178">
        <v>4.4000000000000004</v>
      </c>
      <c r="N33" s="179">
        <f t="shared" si="0"/>
        <v>987.80000000000007</v>
      </c>
      <c r="O33" s="178">
        <f t="shared" si="1"/>
        <v>152.1</v>
      </c>
      <c r="P33" s="178">
        <f t="shared" si="2"/>
        <v>615.5</v>
      </c>
      <c r="Q33" s="178">
        <f t="shared" si="3"/>
        <v>220.2</v>
      </c>
    </row>
    <row r="34" spans="1:17" x14ac:dyDescent="0.2">
      <c r="A34" s="171">
        <v>1984</v>
      </c>
      <c r="B34" s="178">
        <v>464.9</v>
      </c>
      <c r="C34" s="178">
        <v>47.3</v>
      </c>
      <c r="D34" s="178">
        <v>171.2</v>
      </c>
      <c r="E34" s="178">
        <v>72.599999999999994</v>
      </c>
      <c r="F34" s="178">
        <v>68.7</v>
      </c>
      <c r="G34" s="178">
        <v>19.5</v>
      </c>
      <c r="H34" s="178">
        <v>26.3</v>
      </c>
      <c r="I34" s="178">
        <v>50.9</v>
      </c>
      <c r="J34" s="178">
        <v>46.9</v>
      </c>
      <c r="K34" s="178">
        <v>36.1</v>
      </c>
      <c r="L34" s="178">
        <v>83.3</v>
      </c>
      <c r="M34" s="178">
        <v>6</v>
      </c>
      <c r="N34" s="179">
        <f t="shared" si="0"/>
        <v>1093.6999999999998</v>
      </c>
      <c r="O34" s="178">
        <f t="shared" si="1"/>
        <v>212.3</v>
      </c>
      <c r="P34" s="178">
        <f t="shared" si="2"/>
        <v>631.59999999999991</v>
      </c>
      <c r="Q34" s="178">
        <f t="shared" si="3"/>
        <v>249.79999999999998</v>
      </c>
    </row>
    <row r="35" spans="1:17" x14ac:dyDescent="0.2">
      <c r="A35" s="171">
        <v>1985</v>
      </c>
      <c r="B35" s="178">
        <v>441.7</v>
      </c>
      <c r="C35" s="178">
        <v>39.799999999999997</v>
      </c>
      <c r="D35" s="178">
        <v>166.3</v>
      </c>
      <c r="E35" s="178">
        <v>78.2</v>
      </c>
      <c r="F35" s="178">
        <v>79.3</v>
      </c>
      <c r="G35" s="178">
        <v>16.8</v>
      </c>
      <c r="H35" s="178">
        <v>20.7</v>
      </c>
      <c r="I35" s="178">
        <v>61.7</v>
      </c>
      <c r="J35" s="178">
        <v>52.5</v>
      </c>
      <c r="K35" s="178">
        <v>42</v>
      </c>
      <c r="L35" s="178">
        <v>90.2</v>
      </c>
      <c r="M35" s="178">
        <v>9</v>
      </c>
      <c r="N35" s="179">
        <f t="shared" si="0"/>
        <v>1098.2</v>
      </c>
      <c r="O35" s="178">
        <f t="shared" si="1"/>
        <v>231</v>
      </c>
      <c r="P35" s="178">
        <f t="shared" si="2"/>
        <v>613.70000000000005</v>
      </c>
      <c r="Q35" s="178">
        <f t="shared" si="3"/>
        <v>253.5</v>
      </c>
    </row>
    <row r="36" spans="1:17" x14ac:dyDescent="0.2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x14ac:dyDescent="0.2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 x14ac:dyDescent="0.2">
      <c r="A38" s="117" t="s">
        <v>19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x14ac:dyDescent="0.2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x14ac:dyDescent="0.2">
      <c r="A40" s="117" t="s">
        <v>99</v>
      </c>
      <c r="B40" s="117" t="s">
        <v>280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x14ac:dyDescent="0.2">
      <c r="A41" s="117" t="s">
        <v>100</v>
      </c>
      <c r="B41" s="117" t="s">
        <v>281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x14ac:dyDescent="0.2">
      <c r="A42" s="117" t="s">
        <v>101</v>
      </c>
      <c r="B42" s="117" t="s">
        <v>282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x14ac:dyDescent="0.2">
      <c r="A43" s="117" t="s">
        <v>102</v>
      </c>
      <c r="B43" s="117" t="s">
        <v>283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x14ac:dyDescent="0.2">
      <c r="A44" s="117" t="s">
        <v>103</v>
      </c>
      <c r="B44" s="117" t="s">
        <v>284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x14ac:dyDescent="0.2">
      <c r="A45" s="117" t="s">
        <v>104</v>
      </c>
      <c r="B45" s="117" t="s">
        <v>285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x14ac:dyDescent="0.2">
      <c r="A46" s="117" t="s">
        <v>105</v>
      </c>
      <c r="B46" s="117" t="s">
        <v>286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x14ac:dyDescent="0.2">
      <c r="A47" s="117" t="s">
        <v>106</v>
      </c>
      <c r="B47" s="117" t="s">
        <v>287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x14ac:dyDescent="0.2">
      <c r="A48" s="117" t="s">
        <v>107</v>
      </c>
      <c r="B48" s="117" t="s">
        <v>288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x14ac:dyDescent="0.2">
      <c r="A49" s="117" t="s">
        <v>108</v>
      </c>
      <c r="B49" s="117" t="s">
        <v>289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x14ac:dyDescent="0.2">
      <c r="A50" s="117" t="s">
        <v>180</v>
      </c>
      <c r="B50" s="117" t="s">
        <v>290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x14ac:dyDescent="0.2">
      <c r="A51" s="117" t="s">
        <v>181</v>
      </c>
      <c r="B51" s="117" t="s">
        <v>291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x14ac:dyDescent="0.2">
      <c r="A52" s="117" t="s">
        <v>210</v>
      </c>
      <c r="B52" s="110" t="s">
        <v>292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x14ac:dyDescent="0.2">
      <c r="A53" s="117" t="s">
        <v>211</v>
      </c>
      <c r="B53" s="117" t="s">
        <v>293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x14ac:dyDescent="0.2">
      <c r="A54" s="117" t="s">
        <v>212</v>
      </c>
      <c r="B54" s="117" t="s">
        <v>294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x14ac:dyDescent="0.2">
      <c r="A55" s="117" t="s">
        <v>213</v>
      </c>
      <c r="B55" s="117" t="s">
        <v>295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17" x14ac:dyDescent="0.2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x14ac:dyDescent="0.2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7" x14ac:dyDescent="0.2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x14ac:dyDescent="0.2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7" x14ac:dyDescent="0.2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x14ac:dyDescent="0.2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x14ac:dyDescent="0.2">
      <c r="A62" s="110" t="s">
        <v>296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11"/>
      <c r="N62" s="111"/>
      <c r="O62" s="111"/>
      <c r="P62" s="111"/>
      <c r="Q62" s="111"/>
    </row>
    <row r="63" spans="1:17" x14ac:dyDescent="0.2">
      <c r="A63" s="117" t="s">
        <v>279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11"/>
      <c r="N63" s="111"/>
      <c r="O63" s="111"/>
      <c r="P63" s="111"/>
      <c r="Q63" s="111"/>
    </row>
    <row r="64" spans="1:17" x14ac:dyDescent="0.2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11"/>
      <c r="N64" s="111"/>
      <c r="O64" s="111"/>
      <c r="P64" s="111"/>
      <c r="Q64" s="111"/>
    </row>
    <row r="65" spans="1:19" x14ac:dyDescent="0.2">
      <c r="A65" s="180"/>
      <c r="B65" s="117" t="s">
        <v>99</v>
      </c>
      <c r="C65" s="117" t="s">
        <v>100</v>
      </c>
      <c r="D65" s="117" t="s">
        <v>101</v>
      </c>
      <c r="E65" s="117" t="s">
        <v>102</v>
      </c>
      <c r="F65" s="117" t="s">
        <v>103</v>
      </c>
      <c r="G65" s="117" t="s">
        <v>104</v>
      </c>
      <c r="H65" s="117" t="s">
        <v>105</v>
      </c>
      <c r="I65" s="117" t="s">
        <v>106</v>
      </c>
      <c r="J65" s="117" t="s">
        <v>107</v>
      </c>
      <c r="K65" s="117" t="s">
        <v>108</v>
      </c>
      <c r="L65" s="117" t="s">
        <v>180</v>
      </c>
      <c r="M65" s="117" t="s">
        <v>14</v>
      </c>
      <c r="N65" s="117" t="s">
        <v>15</v>
      </c>
      <c r="O65" s="117" t="s">
        <v>16</v>
      </c>
      <c r="P65" s="117" t="s">
        <v>212</v>
      </c>
      <c r="Q65" s="117" t="s">
        <v>213</v>
      </c>
    </row>
    <row r="66" spans="1:19" x14ac:dyDescent="0.2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11"/>
      <c r="Q66" s="111"/>
    </row>
    <row r="67" spans="1:19" x14ac:dyDescent="0.2">
      <c r="A67" s="181">
        <v>1982</v>
      </c>
      <c r="B67" s="178">
        <v>421.3</v>
      </c>
      <c r="C67" s="178">
        <v>60.4</v>
      </c>
      <c r="D67" s="178">
        <v>114.8</v>
      </c>
      <c r="E67" s="178">
        <v>19.2</v>
      </c>
      <c r="F67" s="178">
        <v>96.1</v>
      </c>
      <c r="G67" s="178">
        <v>6.4</v>
      </c>
      <c r="H67" s="178">
        <v>63.7</v>
      </c>
      <c r="I67" s="178">
        <v>15</v>
      </c>
      <c r="J67" s="178">
        <v>86.1</v>
      </c>
      <c r="K67" s="178">
        <v>10</v>
      </c>
      <c r="L67" s="179">
        <v>893</v>
      </c>
      <c r="M67" s="178">
        <f t="shared" ref="M67:M100" si="4">F67+G67+H67</f>
        <v>166.2</v>
      </c>
      <c r="N67" s="178">
        <f t="shared" ref="N67:N100" si="5">B67+C67+I67+J67</f>
        <v>582.79999999999995</v>
      </c>
      <c r="O67" s="178">
        <v>144</v>
      </c>
      <c r="P67" s="182" t="s">
        <v>297</v>
      </c>
      <c r="Q67" s="182" t="s">
        <v>297</v>
      </c>
    </row>
    <row r="68" spans="1:19" x14ac:dyDescent="0.2">
      <c r="A68" s="181">
        <v>1983</v>
      </c>
      <c r="B68" s="178">
        <v>456.88</v>
      </c>
      <c r="C68" s="178">
        <v>78.91</v>
      </c>
      <c r="D68" s="178">
        <v>148.13</v>
      </c>
      <c r="E68" s="178">
        <v>29.01</v>
      </c>
      <c r="F68" s="178">
        <v>105.99</v>
      </c>
      <c r="G68" s="178">
        <v>9.8000000000000007</v>
      </c>
      <c r="H68" s="178">
        <v>35</v>
      </c>
      <c r="I68" s="178">
        <v>16.8</v>
      </c>
      <c r="J68" s="178">
        <v>99.43</v>
      </c>
      <c r="K68" s="178">
        <v>7.84</v>
      </c>
      <c r="L68" s="179">
        <v>987.79</v>
      </c>
      <c r="M68" s="178">
        <f t="shared" si="4"/>
        <v>150.79</v>
      </c>
      <c r="N68" s="178">
        <f t="shared" si="5"/>
        <v>652.02</v>
      </c>
      <c r="O68" s="178">
        <v>184.98</v>
      </c>
      <c r="P68" s="182" t="s">
        <v>297</v>
      </c>
      <c r="Q68" s="182" t="s">
        <v>297</v>
      </c>
    </row>
    <row r="69" spans="1:19" x14ac:dyDescent="0.2">
      <c r="A69" s="181">
        <v>1984</v>
      </c>
      <c r="B69" s="178">
        <v>488.55</v>
      </c>
      <c r="C69" s="178">
        <v>78.069999999999993</v>
      </c>
      <c r="D69" s="178">
        <v>157.05000000000001</v>
      </c>
      <c r="E69" s="178">
        <v>46.41</v>
      </c>
      <c r="F69" s="178">
        <v>135.77000000000001</v>
      </c>
      <c r="G69" s="178">
        <v>11.58</v>
      </c>
      <c r="H69" s="178">
        <v>61.51</v>
      </c>
      <c r="I69" s="178">
        <v>20.28</v>
      </c>
      <c r="J69" s="178">
        <v>82.64</v>
      </c>
      <c r="K69" s="178">
        <v>11.82</v>
      </c>
      <c r="L69" s="179">
        <v>1093.68</v>
      </c>
      <c r="M69" s="178">
        <f t="shared" si="4"/>
        <v>208.86</v>
      </c>
      <c r="N69" s="178">
        <f t="shared" si="5"/>
        <v>669.54</v>
      </c>
      <c r="O69" s="178">
        <v>215.28</v>
      </c>
      <c r="P69" s="182" t="s">
        <v>297</v>
      </c>
      <c r="Q69" s="182" t="s">
        <v>297</v>
      </c>
    </row>
    <row r="70" spans="1:19" x14ac:dyDescent="0.2">
      <c r="A70" s="181">
        <v>1985</v>
      </c>
      <c r="B70" s="178">
        <v>467.14</v>
      </c>
      <c r="C70" s="178">
        <v>69.72</v>
      </c>
      <c r="D70" s="178">
        <v>149.30000000000001</v>
      </c>
      <c r="E70" s="178">
        <v>52.69</v>
      </c>
      <c r="F70" s="178">
        <v>147.76</v>
      </c>
      <c r="G70" s="178">
        <v>9.2799999999999994</v>
      </c>
      <c r="H70" s="178">
        <v>71.38</v>
      </c>
      <c r="I70" s="178">
        <v>28.29</v>
      </c>
      <c r="J70" s="178">
        <v>89.86</v>
      </c>
      <c r="K70" s="178">
        <v>12.71</v>
      </c>
      <c r="L70" s="179">
        <v>1098.1300000000001</v>
      </c>
      <c r="M70" s="178">
        <f t="shared" si="4"/>
        <v>228.42</v>
      </c>
      <c r="N70" s="178">
        <f t="shared" si="5"/>
        <v>655.01</v>
      </c>
      <c r="O70" s="178">
        <v>214.7</v>
      </c>
      <c r="P70" s="182" t="s">
        <v>297</v>
      </c>
      <c r="Q70" s="182" t="s">
        <v>297</v>
      </c>
    </row>
    <row r="71" spans="1:19" x14ac:dyDescent="0.2">
      <c r="A71" s="181">
        <v>1986</v>
      </c>
      <c r="B71" s="178">
        <v>475.08</v>
      </c>
      <c r="C71" s="178">
        <v>61.1</v>
      </c>
      <c r="D71" s="178">
        <v>168</v>
      </c>
      <c r="E71" s="178">
        <v>64.8</v>
      </c>
      <c r="F71" s="178">
        <v>186.5</v>
      </c>
      <c r="G71" s="178">
        <v>8</v>
      </c>
      <c r="H71" s="178">
        <v>85.3</v>
      </c>
      <c r="I71" s="178">
        <v>36.5</v>
      </c>
      <c r="J71" s="178">
        <v>48.6</v>
      </c>
      <c r="K71" s="178">
        <v>13.6</v>
      </c>
      <c r="L71" s="179">
        <v>1147.48</v>
      </c>
      <c r="M71" s="178">
        <f t="shared" si="4"/>
        <v>279.8</v>
      </c>
      <c r="N71" s="178">
        <f t="shared" si="5"/>
        <v>621.28</v>
      </c>
      <c r="O71" s="178">
        <v>246.4</v>
      </c>
      <c r="P71" s="182" t="s">
        <v>297</v>
      </c>
      <c r="Q71" s="182" t="s">
        <v>297</v>
      </c>
    </row>
    <row r="72" spans="1:19" x14ac:dyDescent="0.2">
      <c r="A72" s="181">
        <v>1987</v>
      </c>
      <c r="B72" s="178">
        <v>585.5</v>
      </c>
      <c r="C72" s="178">
        <v>63.9</v>
      </c>
      <c r="D72" s="178">
        <v>189.6</v>
      </c>
      <c r="E72" s="178">
        <v>89.5</v>
      </c>
      <c r="F72" s="178">
        <v>227.7</v>
      </c>
      <c r="G72" s="178">
        <v>9.1</v>
      </c>
      <c r="H72" s="178">
        <v>104.5</v>
      </c>
      <c r="I72" s="178">
        <v>35.5</v>
      </c>
      <c r="J72" s="178">
        <v>55.2</v>
      </c>
      <c r="K72" s="178">
        <v>19.7</v>
      </c>
      <c r="L72" s="179">
        <v>1380.2</v>
      </c>
      <c r="M72" s="178">
        <f t="shared" si="4"/>
        <v>341.29999999999995</v>
      </c>
      <c r="N72" s="178">
        <f t="shared" si="5"/>
        <v>740.1</v>
      </c>
      <c r="O72" s="178">
        <v>298.8</v>
      </c>
      <c r="P72" s="182" t="s">
        <v>297</v>
      </c>
      <c r="Q72" s="182" t="s">
        <v>297</v>
      </c>
    </row>
    <row r="73" spans="1:19" x14ac:dyDescent="0.2">
      <c r="A73" s="181">
        <v>1988</v>
      </c>
      <c r="B73" s="178">
        <v>617.29999999999995</v>
      </c>
      <c r="C73" s="178">
        <v>70.5</v>
      </c>
      <c r="D73" s="178">
        <v>220</v>
      </c>
      <c r="E73" s="178">
        <v>88.4</v>
      </c>
      <c r="F73" s="178">
        <v>203.3</v>
      </c>
      <c r="G73" s="178">
        <v>8.5</v>
      </c>
      <c r="H73" s="178">
        <v>75.400000000000006</v>
      </c>
      <c r="I73" s="178">
        <v>42.2</v>
      </c>
      <c r="J73" s="178">
        <v>64.8</v>
      </c>
      <c r="K73" s="178">
        <v>13.3</v>
      </c>
      <c r="L73" s="179">
        <v>1403.7</v>
      </c>
      <c r="M73" s="178">
        <f t="shared" si="4"/>
        <v>287.20000000000005</v>
      </c>
      <c r="N73" s="178">
        <f t="shared" si="5"/>
        <v>794.8</v>
      </c>
      <c r="O73" s="178">
        <v>321.7</v>
      </c>
      <c r="P73" s="182" t="s">
        <v>297</v>
      </c>
      <c r="Q73" s="182" t="s">
        <v>297</v>
      </c>
    </row>
    <row r="74" spans="1:19" x14ac:dyDescent="0.2">
      <c r="A74" s="181">
        <v>1989</v>
      </c>
      <c r="B74" s="178">
        <v>758.1</v>
      </c>
      <c r="C74" s="178">
        <v>75.599999999999994</v>
      </c>
      <c r="D74" s="178">
        <v>274.10000000000002</v>
      </c>
      <c r="E74" s="178">
        <v>105.5</v>
      </c>
      <c r="F74" s="178">
        <v>252.6</v>
      </c>
      <c r="G74" s="178">
        <v>9.1</v>
      </c>
      <c r="H74" s="178">
        <v>96.4</v>
      </c>
      <c r="I74" s="178">
        <v>52.2</v>
      </c>
      <c r="J74" s="178">
        <v>78.2</v>
      </c>
      <c r="K74" s="178">
        <v>12.8</v>
      </c>
      <c r="L74" s="179">
        <v>1714.6</v>
      </c>
      <c r="M74" s="178">
        <f t="shared" si="4"/>
        <v>358.1</v>
      </c>
      <c r="N74" s="178">
        <f t="shared" si="5"/>
        <v>964.10000000000014</v>
      </c>
      <c r="O74" s="178">
        <v>392.4</v>
      </c>
      <c r="P74" s="182" t="s">
        <v>297</v>
      </c>
      <c r="Q74" s="182" t="s">
        <v>297</v>
      </c>
    </row>
    <row r="75" spans="1:19" x14ac:dyDescent="0.2">
      <c r="A75" s="181">
        <v>1990</v>
      </c>
      <c r="B75" s="178">
        <v>745.6</v>
      </c>
      <c r="C75" s="178">
        <v>86.667508999999995</v>
      </c>
      <c r="D75" s="178">
        <v>328.93007699999998</v>
      </c>
      <c r="E75" s="178">
        <v>132.31515099999999</v>
      </c>
      <c r="F75" s="178">
        <v>337.48622599999999</v>
      </c>
      <c r="G75" s="178">
        <v>10.577629999999999</v>
      </c>
      <c r="H75" s="178">
        <v>119.41682900000001</v>
      </c>
      <c r="I75" s="178">
        <v>63.494638000000002</v>
      </c>
      <c r="J75" s="178">
        <v>149.507463</v>
      </c>
      <c r="K75" s="178">
        <v>15.8</v>
      </c>
      <c r="L75" s="179">
        <v>1989.795523</v>
      </c>
      <c r="M75" s="178">
        <f t="shared" si="4"/>
        <v>467.48068499999999</v>
      </c>
      <c r="N75" s="178">
        <f t="shared" si="5"/>
        <v>1045.2696100000001</v>
      </c>
      <c r="O75" s="178">
        <f t="shared" ref="O75:O100" si="6">L75-M75-N75</f>
        <v>477.04522799999995</v>
      </c>
      <c r="P75" s="178">
        <v>234.4</v>
      </c>
      <c r="Q75" s="182" t="s">
        <v>297</v>
      </c>
    </row>
    <row r="76" spans="1:19" x14ac:dyDescent="0.2">
      <c r="A76" s="181">
        <v>1991</v>
      </c>
      <c r="B76" s="178">
        <v>710.7</v>
      </c>
      <c r="C76" s="178">
        <v>97.581142</v>
      </c>
      <c r="D76" s="178">
        <v>330</v>
      </c>
      <c r="E76" s="178">
        <v>109.337463</v>
      </c>
      <c r="F76" s="178">
        <v>285.09439500000002</v>
      </c>
      <c r="G76" s="178">
        <v>8.5422539999999998</v>
      </c>
      <c r="H76" s="178">
        <v>100.761757</v>
      </c>
      <c r="I76" s="178">
        <v>72.319311999999996</v>
      </c>
      <c r="J76" s="178">
        <v>153.12974800000001</v>
      </c>
      <c r="K76" s="178">
        <v>9.0500000000000007</v>
      </c>
      <c r="L76" s="179">
        <v>1876.516071</v>
      </c>
      <c r="M76" s="178">
        <f t="shared" si="4"/>
        <v>394.39840600000002</v>
      </c>
      <c r="N76" s="178">
        <f t="shared" si="5"/>
        <v>1033.730202</v>
      </c>
      <c r="O76" s="178">
        <f t="shared" si="6"/>
        <v>448.38746300000003</v>
      </c>
      <c r="P76" s="178">
        <v>322.39999999999998</v>
      </c>
      <c r="Q76" s="178">
        <v>194.4</v>
      </c>
    </row>
    <row r="77" spans="1:19" x14ac:dyDescent="0.2">
      <c r="A77" s="181">
        <v>1992</v>
      </c>
      <c r="B77" s="178">
        <v>861.3</v>
      </c>
      <c r="C77" s="178">
        <v>115.8</v>
      </c>
      <c r="D77" s="178">
        <v>382.06861900000001</v>
      </c>
      <c r="E77" s="178">
        <v>256.10000000000002</v>
      </c>
      <c r="F77" s="178">
        <v>452</v>
      </c>
      <c r="G77" s="178">
        <v>12.5</v>
      </c>
      <c r="H77" s="178">
        <v>149.47593900000001</v>
      </c>
      <c r="I77" s="178">
        <v>88.1</v>
      </c>
      <c r="J77" s="178">
        <v>163.340407</v>
      </c>
      <c r="K77" s="178">
        <v>18.2</v>
      </c>
      <c r="L77" s="179">
        <v>2498.8849650000002</v>
      </c>
      <c r="M77" s="178">
        <f t="shared" si="4"/>
        <v>613.97593900000004</v>
      </c>
      <c r="N77" s="178">
        <f t="shared" si="5"/>
        <v>1228.5404069999997</v>
      </c>
      <c r="O77" s="178">
        <f t="shared" si="6"/>
        <v>656.36861900000054</v>
      </c>
      <c r="P77" s="178">
        <v>241.9</v>
      </c>
      <c r="Q77" s="178">
        <v>199.1</v>
      </c>
    </row>
    <row r="78" spans="1:19" x14ac:dyDescent="0.2">
      <c r="A78" s="181">
        <v>1993</v>
      </c>
      <c r="B78" s="178">
        <v>941.7</v>
      </c>
      <c r="C78" s="178">
        <v>117.1</v>
      </c>
      <c r="D78" s="178">
        <v>493.18239599999998</v>
      </c>
      <c r="E78" s="178">
        <v>329.52334200000001</v>
      </c>
      <c r="F78" s="178">
        <v>576.6</v>
      </c>
      <c r="G78" s="178">
        <v>15.851115999999999</v>
      </c>
      <c r="H78" s="178">
        <v>193.62141199999999</v>
      </c>
      <c r="I78" s="178">
        <v>93.026594000000003</v>
      </c>
      <c r="J78" s="178">
        <v>174.1</v>
      </c>
      <c r="K78" s="178">
        <v>15.1</v>
      </c>
      <c r="L78" s="179">
        <v>2949.8048600000002</v>
      </c>
      <c r="M78" s="178">
        <f t="shared" si="4"/>
        <v>786.07252800000003</v>
      </c>
      <c r="N78" s="178">
        <f t="shared" si="5"/>
        <v>1325.9265939999998</v>
      </c>
      <c r="O78" s="178">
        <f t="shared" si="6"/>
        <v>837.80573800000025</v>
      </c>
      <c r="P78" s="178">
        <v>313.7</v>
      </c>
      <c r="Q78" s="178">
        <v>251.4</v>
      </c>
    </row>
    <row r="79" spans="1:19" x14ac:dyDescent="0.2">
      <c r="A79" s="181">
        <v>1994</v>
      </c>
      <c r="B79" s="178">
        <v>1125.9000000000001</v>
      </c>
      <c r="C79" s="178">
        <v>51.45</v>
      </c>
      <c r="D79" s="178">
        <v>567.05320099999994</v>
      </c>
      <c r="E79" s="178">
        <v>330.22980100000001</v>
      </c>
      <c r="F79" s="178">
        <v>506.9</v>
      </c>
      <c r="G79" s="178">
        <v>27.954177000000001</v>
      </c>
      <c r="H79" s="178">
        <v>157.577597</v>
      </c>
      <c r="I79" s="178">
        <v>118.18517300000001</v>
      </c>
      <c r="J79" s="178">
        <v>203.27748099999999</v>
      </c>
      <c r="K79" s="178">
        <v>8.1</v>
      </c>
      <c r="L79" s="179">
        <v>3096.62743</v>
      </c>
      <c r="M79" s="178">
        <f t="shared" si="4"/>
        <v>692.4317739999999</v>
      </c>
      <c r="N79" s="178">
        <f t="shared" si="5"/>
        <v>1498.8126540000003</v>
      </c>
      <c r="O79" s="178">
        <f t="shared" si="6"/>
        <v>905.38300199999958</v>
      </c>
      <c r="P79" s="178">
        <v>395.3</v>
      </c>
      <c r="Q79" s="178">
        <v>297.10000000000002</v>
      </c>
    </row>
    <row r="80" spans="1:19" x14ac:dyDescent="0.2">
      <c r="A80" s="181">
        <f>A79+1</f>
        <v>1995</v>
      </c>
      <c r="B80" s="178">
        <v>1360.6</v>
      </c>
      <c r="C80" s="178">
        <v>71.322900000000004</v>
      </c>
      <c r="D80" s="178">
        <v>597.46249999999998</v>
      </c>
      <c r="E80" s="178">
        <v>252.25880000000001</v>
      </c>
      <c r="F80" s="178">
        <v>506.2</v>
      </c>
      <c r="G80" s="178">
        <v>25.73</v>
      </c>
      <c r="H80" s="178">
        <v>150.44230135000001</v>
      </c>
      <c r="I80" s="178">
        <v>109.92030079999999</v>
      </c>
      <c r="J80" s="178">
        <v>200.7843</v>
      </c>
      <c r="K80" s="178">
        <v>4.5</v>
      </c>
      <c r="L80" s="179">
        <v>3332.5896035400001</v>
      </c>
      <c r="M80" s="178">
        <f t="shared" si="4"/>
        <v>682.37230134999993</v>
      </c>
      <c r="N80" s="178">
        <f t="shared" si="5"/>
        <v>1742.6275008</v>
      </c>
      <c r="O80" s="178">
        <f t="shared" si="6"/>
        <v>907.58980139000028</v>
      </c>
      <c r="P80" s="178">
        <v>398.8</v>
      </c>
      <c r="Q80" s="178">
        <v>358.1</v>
      </c>
      <c r="R80" s="29"/>
      <c r="S80" s="29"/>
    </row>
    <row r="81" spans="1:21" x14ac:dyDescent="0.2">
      <c r="A81" s="181">
        <f>A80+1</f>
        <v>1996</v>
      </c>
      <c r="B81" s="178">
        <v>1447.6</v>
      </c>
      <c r="C81" s="178">
        <v>71.431299999999993</v>
      </c>
      <c r="D81" s="178">
        <v>433.8</v>
      </c>
      <c r="E81" s="178">
        <v>550.1</v>
      </c>
      <c r="F81" s="178">
        <v>544.6</v>
      </c>
      <c r="G81" s="178">
        <v>32.130000000000003</v>
      </c>
      <c r="H81" s="178">
        <v>130.83000000000001</v>
      </c>
      <c r="I81" s="178">
        <v>108.6174</v>
      </c>
      <c r="J81" s="178">
        <v>238.7</v>
      </c>
      <c r="K81" s="178">
        <v>5.6</v>
      </c>
      <c r="L81" s="179">
        <v>3590.5950100800005</v>
      </c>
      <c r="M81" s="178">
        <f t="shared" si="4"/>
        <v>707.56000000000006</v>
      </c>
      <c r="N81" s="178">
        <f t="shared" si="5"/>
        <v>1866.3487</v>
      </c>
      <c r="O81" s="178">
        <f t="shared" si="6"/>
        <v>1016.6863100800006</v>
      </c>
      <c r="P81" s="178">
        <v>292.39999999999998</v>
      </c>
      <c r="Q81" s="178">
        <v>443.7</v>
      </c>
      <c r="R81" s="29"/>
      <c r="S81" s="29"/>
    </row>
    <row r="82" spans="1:21" s="44" customFormat="1" x14ac:dyDescent="0.2">
      <c r="A82" s="181">
        <f>A81+1</f>
        <v>1997</v>
      </c>
      <c r="B82" s="178">
        <v>1473.6029000000001</v>
      </c>
      <c r="C82" s="178">
        <v>156.66730000000001</v>
      </c>
      <c r="D82" s="178">
        <v>411.61750000000001</v>
      </c>
      <c r="E82" s="178">
        <v>666.82740000000001</v>
      </c>
      <c r="F82" s="178">
        <v>557.17719999999997</v>
      </c>
      <c r="G82" s="178">
        <v>46.651400000000002</v>
      </c>
      <c r="H82" s="178">
        <v>156.29660000000001</v>
      </c>
      <c r="I82" s="178">
        <v>122.79349999999999</v>
      </c>
      <c r="J82" s="178">
        <v>221.98939999999999</v>
      </c>
      <c r="K82" s="178">
        <v>1.8888</v>
      </c>
      <c r="L82" s="179">
        <v>3815.5120000000011</v>
      </c>
      <c r="M82" s="178">
        <f t="shared" si="4"/>
        <v>760.12519999999995</v>
      </c>
      <c r="N82" s="178">
        <f t="shared" si="5"/>
        <v>1975.0531000000001</v>
      </c>
      <c r="O82" s="178">
        <f t="shared" si="6"/>
        <v>1080.333700000001</v>
      </c>
      <c r="P82" s="183">
        <v>407.47449999999998</v>
      </c>
      <c r="Q82" s="183">
        <v>746.66570000000002</v>
      </c>
      <c r="R82" s="49"/>
      <c r="S82" s="29"/>
    </row>
    <row r="83" spans="1:21" x14ac:dyDescent="0.2">
      <c r="A83" s="181">
        <f t="shared" ref="A83:A100" si="7">A82+1</f>
        <v>1998</v>
      </c>
      <c r="B83" s="178">
        <v>1516.4348</v>
      </c>
      <c r="C83" s="178">
        <v>157.15730679000001</v>
      </c>
      <c r="D83" s="178">
        <v>558.30067670999995</v>
      </c>
      <c r="E83" s="178">
        <v>743.02300000000002</v>
      </c>
      <c r="F83" s="178">
        <v>681.29319999999996</v>
      </c>
      <c r="G83" s="178">
        <v>56.539460419999997</v>
      </c>
      <c r="H83" s="178">
        <v>205.43640572999999</v>
      </c>
      <c r="I83" s="178">
        <v>172.60355256</v>
      </c>
      <c r="J83" s="178">
        <v>260.81860195000002</v>
      </c>
      <c r="K83" s="178">
        <v>1.4694550799999999</v>
      </c>
      <c r="L83" s="179">
        <v>4353.0764592400001</v>
      </c>
      <c r="M83" s="178">
        <f t="shared" si="4"/>
        <v>943.26906614999984</v>
      </c>
      <c r="N83" s="178">
        <f t="shared" si="5"/>
        <v>2107.0142612999998</v>
      </c>
      <c r="O83" s="178">
        <f t="shared" si="6"/>
        <v>1302.7931317900002</v>
      </c>
      <c r="P83" s="183">
        <v>348.0899</v>
      </c>
      <c r="Q83" s="184">
        <v>1537.5668819000002</v>
      </c>
      <c r="R83" s="29"/>
      <c r="S83" s="29"/>
    </row>
    <row r="84" spans="1:21" x14ac:dyDescent="0.2">
      <c r="A84" s="181">
        <f t="shared" si="7"/>
        <v>1999</v>
      </c>
      <c r="B84" s="178">
        <v>1439.8503000000001</v>
      </c>
      <c r="C84" s="178">
        <v>156.4693</v>
      </c>
      <c r="D84" s="178">
        <v>377.17720000000003</v>
      </c>
      <c r="E84" s="178">
        <v>765.92139999999995</v>
      </c>
      <c r="F84" s="178">
        <v>684.00182824000001</v>
      </c>
      <c r="G84" s="178">
        <v>52.631869999999999</v>
      </c>
      <c r="H84" s="178">
        <v>195.51664</v>
      </c>
      <c r="I84" s="178">
        <v>174.13995</v>
      </c>
      <c r="J84" s="178">
        <v>320.19906383</v>
      </c>
      <c r="K84" s="178">
        <v>1.6516999999999999</v>
      </c>
      <c r="L84" s="185">
        <v>4167.5592520699993</v>
      </c>
      <c r="M84" s="178">
        <f t="shared" si="4"/>
        <v>932.15033824000011</v>
      </c>
      <c r="N84" s="178">
        <f t="shared" si="5"/>
        <v>2090.6586138299999</v>
      </c>
      <c r="O84" s="178">
        <f t="shared" si="6"/>
        <v>1144.7502999999992</v>
      </c>
      <c r="P84" s="183">
        <v>328.26990000000001</v>
      </c>
      <c r="Q84" s="184">
        <v>1858.7684999999999</v>
      </c>
      <c r="R84" s="116"/>
      <c r="S84" s="29"/>
      <c r="T84" s="178"/>
      <c r="U84" s="178"/>
    </row>
    <row r="85" spans="1:21" x14ac:dyDescent="0.2">
      <c r="A85" s="181">
        <f t="shared" si="7"/>
        <v>2000</v>
      </c>
      <c r="B85" s="178">
        <v>1435.61899264</v>
      </c>
      <c r="C85" s="178">
        <v>152.6677</v>
      </c>
      <c r="D85" s="178">
        <v>371.79140000000001</v>
      </c>
      <c r="E85" s="178">
        <v>795.7047</v>
      </c>
      <c r="F85" s="178">
        <v>627.27980735999995</v>
      </c>
      <c r="G85" s="178">
        <v>45.6828</v>
      </c>
      <c r="H85" s="178">
        <v>178.67449999999999</v>
      </c>
      <c r="I85" s="178">
        <v>173.4169</v>
      </c>
      <c r="J85" s="178">
        <v>472.10449999999997</v>
      </c>
      <c r="K85" s="178">
        <v>2.1469999999999998</v>
      </c>
      <c r="L85" s="179">
        <v>4255.0882999999994</v>
      </c>
      <c r="M85" s="178">
        <f t="shared" si="4"/>
        <v>851.63710735999996</v>
      </c>
      <c r="N85" s="178">
        <f t="shared" si="5"/>
        <v>2233.8080926399998</v>
      </c>
      <c r="O85" s="178">
        <f t="shared" si="6"/>
        <v>1169.6430999999998</v>
      </c>
      <c r="P85" s="186">
        <v>342.4461</v>
      </c>
      <c r="Q85" s="184">
        <v>1791.0154</v>
      </c>
      <c r="R85" s="116"/>
      <c r="S85" s="29"/>
      <c r="T85" s="178"/>
    </row>
    <row r="86" spans="1:21" x14ac:dyDescent="0.2">
      <c r="A86" s="181">
        <f t="shared" si="7"/>
        <v>2001</v>
      </c>
      <c r="B86" s="178">
        <v>1453.13406265</v>
      </c>
      <c r="C86" s="178">
        <v>154.9502</v>
      </c>
      <c r="D86" s="178">
        <v>419.40519999999998</v>
      </c>
      <c r="E86" s="178">
        <v>854.24519999999995</v>
      </c>
      <c r="F86" s="178">
        <v>597.95533735000004</v>
      </c>
      <c r="G86" s="178">
        <v>39.907699999999998</v>
      </c>
      <c r="H86" s="178">
        <v>160.34909999999999</v>
      </c>
      <c r="I86" s="178">
        <v>189.75149999999999</v>
      </c>
      <c r="J86" s="178">
        <v>410.54570000000001</v>
      </c>
      <c r="K86" s="178">
        <v>1.5423</v>
      </c>
      <c r="L86" s="185">
        <v>4281.7863000000007</v>
      </c>
      <c r="M86" s="178">
        <f t="shared" si="4"/>
        <v>798.21213735000003</v>
      </c>
      <c r="N86" s="178">
        <f t="shared" si="5"/>
        <v>2208.3814626500002</v>
      </c>
      <c r="O86" s="178">
        <f t="shared" si="6"/>
        <v>1275.1927000000005</v>
      </c>
      <c r="P86" s="186">
        <v>272.51747</v>
      </c>
      <c r="Q86" s="184">
        <v>2014.3357000000001</v>
      </c>
      <c r="R86" s="116"/>
      <c r="S86" s="29"/>
      <c r="T86" s="178"/>
    </row>
    <row r="87" spans="1:21" x14ac:dyDescent="0.2">
      <c r="A87" s="181">
        <f t="shared" si="7"/>
        <v>2002</v>
      </c>
      <c r="B87" s="178">
        <v>1589.2758013</v>
      </c>
      <c r="C87" s="178">
        <v>173.07810000000001</v>
      </c>
      <c r="D87" s="178">
        <v>472.7792</v>
      </c>
      <c r="E87" s="178">
        <v>915.05420000000004</v>
      </c>
      <c r="F87" s="178">
        <v>740.95807605000005</v>
      </c>
      <c r="G87" s="178">
        <v>46.619300000000003</v>
      </c>
      <c r="H87" s="178">
        <v>185.4434</v>
      </c>
      <c r="I87" s="178">
        <v>202.31030000000001</v>
      </c>
      <c r="J87" s="178">
        <v>371.72500000000002</v>
      </c>
      <c r="K87" s="178">
        <v>1.7444</v>
      </c>
      <c r="L87" s="185">
        <v>4698.9877773499993</v>
      </c>
      <c r="M87" s="178">
        <f t="shared" si="4"/>
        <v>973.02077604999999</v>
      </c>
      <c r="N87" s="178">
        <f t="shared" si="5"/>
        <v>2336.3892013</v>
      </c>
      <c r="O87" s="178">
        <f t="shared" si="6"/>
        <v>1389.5777999999996</v>
      </c>
      <c r="P87" s="186">
        <v>278.56520438000001</v>
      </c>
      <c r="Q87" s="184">
        <v>2210.3271909199998</v>
      </c>
      <c r="R87" s="116"/>
      <c r="S87" s="29"/>
      <c r="T87" s="178"/>
    </row>
    <row r="88" spans="1:21" x14ac:dyDescent="0.2">
      <c r="A88" s="181">
        <f t="shared" si="7"/>
        <v>2003</v>
      </c>
      <c r="B88" s="178">
        <v>1765.3224546700001</v>
      </c>
      <c r="C88" s="178">
        <v>223.51243006999999</v>
      </c>
      <c r="D88" s="178">
        <v>443.38817312999998</v>
      </c>
      <c r="E88" s="178">
        <v>926.38407558999995</v>
      </c>
      <c r="F88" s="178">
        <v>941.58616635999999</v>
      </c>
      <c r="G88" s="178">
        <v>44.33582569</v>
      </c>
      <c r="H88" s="178">
        <v>172.24735995</v>
      </c>
      <c r="I88" s="178">
        <v>215.89047886</v>
      </c>
      <c r="J88" s="178">
        <v>445.97321921000002</v>
      </c>
      <c r="K88" s="178">
        <v>0.93764378999999998</v>
      </c>
      <c r="L88" s="185">
        <v>5179.5778273200003</v>
      </c>
      <c r="M88" s="178">
        <f t="shared" si="4"/>
        <v>1158.1693519999999</v>
      </c>
      <c r="N88" s="178">
        <f t="shared" si="5"/>
        <v>2650.6985828100001</v>
      </c>
      <c r="O88" s="178">
        <f t="shared" si="6"/>
        <v>1370.7098925100004</v>
      </c>
      <c r="P88" s="186">
        <v>253.70533539000002</v>
      </c>
      <c r="Q88" s="184">
        <v>2229.8893810099999</v>
      </c>
      <c r="R88" s="116"/>
      <c r="S88" s="29"/>
      <c r="T88" s="178"/>
    </row>
    <row r="89" spans="1:21" x14ac:dyDescent="0.2">
      <c r="A89" s="181">
        <f t="shared" si="7"/>
        <v>2004</v>
      </c>
      <c r="B89" s="178">
        <v>2065.1954753099999</v>
      </c>
      <c r="C89" s="178">
        <v>241.87020453</v>
      </c>
      <c r="D89" s="178">
        <v>489.58710336000001</v>
      </c>
      <c r="E89" s="178">
        <v>1004.20494813</v>
      </c>
      <c r="F89" s="178">
        <v>683.72258901999999</v>
      </c>
      <c r="G89" s="178">
        <v>46.760820330000001</v>
      </c>
      <c r="H89" s="178">
        <v>192.69538066999999</v>
      </c>
      <c r="I89" s="178">
        <v>225.41710262999999</v>
      </c>
      <c r="J89" s="178">
        <v>582.23097866000001</v>
      </c>
      <c r="K89" s="178">
        <v>1.743581E-2</v>
      </c>
      <c r="L89" s="185">
        <v>5512.8656623500001</v>
      </c>
      <c r="M89" s="178">
        <f t="shared" si="4"/>
        <v>923.17879001999995</v>
      </c>
      <c r="N89" s="178">
        <f t="shared" si="5"/>
        <v>3114.71376113</v>
      </c>
      <c r="O89" s="178">
        <f t="shared" si="6"/>
        <v>1474.9731112000004</v>
      </c>
      <c r="P89" s="186">
        <v>264.89971797999999</v>
      </c>
      <c r="Q89" s="184">
        <v>2490.2639027</v>
      </c>
      <c r="R89" s="116"/>
      <c r="S89" s="29"/>
      <c r="T89" s="178"/>
    </row>
    <row r="90" spans="1:21" x14ac:dyDescent="0.2">
      <c r="A90" s="181">
        <f t="shared" si="7"/>
        <v>2005</v>
      </c>
      <c r="B90" s="178">
        <v>2346.2617622399998</v>
      </c>
      <c r="C90" s="178">
        <v>303.03353003000001</v>
      </c>
      <c r="D90" s="178">
        <v>545.18959242999995</v>
      </c>
      <c r="E90" s="178">
        <v>1117.90233681</v>
      </c>
      <c r="F90" s="178">
        <v>727.82144294</v>
      </c>
      <c r="G90" s="178">
        <v>62.29218006</v>
      </c>
      <c r="H90" s="178">
        <v>199.65202644999999</v>
      </c>
      <c r="I90" s="178">
        <v>217.76071762000001</v>
      </c>
      <c r="J90" s="178">
        <v>836.53034707999996</v>
      </c>
      <c r="K90" s="178">
        <v>1.0873249999999999E-2</v>
      </c>
      <c r="L90" s="185">
        <v>6356.4548089099999</v>
      </c>
      <c r="M90" s="178">
        <f t="shared" si="4"/>
        <v>989.76564944999996</v>
      </c>
      <c r="N90" s="178">
        <f t="shared" si="5"/>
        <v>3703.5863569699995</v>
      </c>
      <c r="O90" s="178">
        <f t="shared" si="6"/>
        <v>1663.1028024900006</v>
      </c>
      <c r="P90" s="186">
        <v>277.33520186999999</v>
      </c>
      <c r="Q90" s="184">
        <v>3189.85897639</v>
      </c>
      <c r="R90" s="116"/>
      <c r="S90" s="29"/>
      <c r="T90" s="178"/>
    </row>
    <row r="91" spans="1:21" x14ac:dyDescent="0.2">
      <c r="A91" s="181">
        <f t="shared" si="7"/>
        <v>2006</v>
      </c>
      <c r="B91" s="178">
        <v>2856.52359131</v>
      </c>
      <c r="C91" s="178">
        <v>294.94540977000003</v>
      </c>
      <c r="D91" s="178">
        <v>632.91994886999998</v>
      </c>
      <c r="E91" s="178">
        <v>1285.9363075399999</v>
      </c>
      <c r="F91" s="178">
        <v>893.36598607999997</v>
      </c>
      <c r="G91" s="178">
        <v>58.482372249999997</v>
      </c>
      <c r="H91" s="178">
        <v>291.48451906999998</v>
      </c>
      <c r="I91" s="178">
        <v>285.00704558000001</v>
      </c>
      <c r="J91" s="178">
        <v>1005.53521102</v>
      </c>
      <c r="K91" s="178">
        <v>25.05430561</v>
      </c>
      <c r="L91" s="185">
        <v>7608.2597387699989</v>
      </c>
      <c r="M91" s="178">
        <f t="shared" si="4"/>
        <v>1243.3328773999999</v>
      </c>
      <c r="N91" s="178">
        <f t="shared" si="5"/>
        <v>4442.0112576800002</v>
      </c>
      <c r="O91" s="178">
        <f t="shared" si="6"/>
        <v>1922.9156036899985</v>
      </c>
      <c r="P91" s="186">
        <v>244.09774909000001</v>
      </c>
      <c r="Q91" s="184">
        <v>3695.7727900099999</v>
      </c>
      <c r="R91" s="116"/>
      <c r="S91" s="29"/>
      <c r="T91" s="178"/>
    </row>
    <row r="92" spans="1:21" x14ac:dyDescent="0.2">
      <c r="A92" s="181">
        <f t="shared" si="7"/>
        <v>2007</v>
      </c>
      <c r="B92" s="178">
        <v>3338.8796459999999</v>
      </c>
      <c r="C92" s="178">
        <v>305.42451812000002</v>
      </c>
      <c r="D92" s="178">
        <v>840.44054405999998</v>
      </c>
      <c r="E92" s="178">
        <v>1602.7674958800001</v>
      </c>
      <c r="F92" s="178">
        <v>1247.80720862</v>
      </c>
      <c r="G92" s="178">
        <v>76.251733380000005</v>
      </c>
      <c r="H92" s="178">
        <v>408.27824282</v>
      </c>
      <c r="I92" s="178">
        <v>373.43493854000002</v>
      </c>
      <c r="J92" s="178">
        <v>1143.86507732</v>
      </c>
      <c r="K92" s="178">
        <v>19.71300871</v>
      </c>
      <c r="L92" s="185">
        <v>9356.1960626799992</v>
      </c>
      <c r="M92" s="178">
        <f t="shared" si="4"/>
        <v>1732.3371848199999</v>
      </c>
      <c r="N92" s="178">
        <f t="shared" si="5"/>
        <v>5161.6041799799996</v>
      </c>
      <c r="O92" s="178">
        <f t="shared" si="6"/>
        <v>2462.2546978799992</v>
      </c>
      <c r="P92" s="186">
        <v>197.39061866</v>
      </c>
      <c r="Q92" s="184">
        <v>3398.8164186599997</v>
      </c>
      <c r="R92" s="116"/>
      <c r="S92" s="29"/>
      <c r="T92" s="178"/>
    </row>
    <row r="93" spans="1:21" x14ac:dyDescent="0.2">
      <c r="A93" s="181">
        <f t="shared" si="7"/>
        <v>2008</v>
      </c>
      <c r="B93" s="178">
        <v>4164.7242757000004</v>
      </c>
      <c r="C93" s="178">
        <v>511.57566901000001</v>
      </c>
      <c r="D93" s="178">
        <v>871.31514546000005</v>
      </c>
      <c r="E93" s="178">
        <v>1896.32435706</v>
      </c>
      <c r="F93" s="178">
        <v>1457.7313469000001</v>
      </c>
      <c r="G93" s="178">
        <v>98.960880560000007</v>
      </c>
      <c r="H93" s="178">
        <v>429.82465046999999</v>
      </c>
      <c r="I93" s="178">
        <v>524.95930335000003</v>
      </c>
      <c r="J93" s="178">
        <v>1667.2856185799999</v>
      </c>
      <c r="K93" s="178">
        <v>30.892206089999998</v>
      </c>
      <c r="L93" s="185">
        <v>11652.684899769998</v>
      </c>
      <c r="M93" s="178">
        <f t="shared" si="4"/>
        <v>1986.5168779300002</v>
      </c>
      <c r="N93" s="178">
        <f t="shared" si="5"/>
        <v>6868.5448666399998</v>
      </c>
      <c r="O93" s="178">
        <f t="shared" si="6"/>
        <v>2797.6231551999981</v>
      </c>
      <c r="P93" s="186">
        <v>132.95886350999999</v>
      </c>
      <c r="Q93" s="184">
        <v>3585.9356137099999</v>
      </c>
      <c r="R93" s="116"/>
      <c r="S93" s="29"/>
      <c r="T93" s="178"/>
    </row>
    <row r="94" spans="1:21" x14ac:dyDescent="0.2">
      <c r="A94" s="181">
        <f t="shared" si="7"/>
        <v>2009</v>
      </c>
      <c r="B94" s="178">
        <v>2797.9325830100001</v>
      </c>
      <c r="C94" s="178">
        <v>357.73102297000003</v>
      </c>
      <c r="D94" s="178">
        <v>540.91317116000005</v>
      </c>
      <c r="E94" s="178">
        <v>1700.83983212</v>
      </c>
      <c r="F94" s="178">
        <v>1279.6626543499999</v>
      </c>
      <c r="G94" s="178">
        <v>63.95309262</v>
      </c>
      <c r="H94" s="178">
        <v>269.17465635999997</v>
      </c>
      <c r="I94" s="178">
        <v>327.9656162</v>
      </c>
      <c r="J94" s="178">
        <v>1077.0689027400001</v>
      </c>
      <c r="K94" s="178">
        <v>11.87893938</v>
      </c>
      <c r="L94" s="185">
        <v>8426.9834045299976</v>
      </c>
      <c r="M94" s="178">
        <f t="shared" si="4"/>
        <v>1612.7904033299999</v>
      </c>
      <c r="N94" s="178">
        <f t="shared" si="5"/>
        <v>4560.6981249200007</v>
      </c>
      <c r="O94" s="178">
        <f t="shared" si="6"/>
        <v>2253.4948762799968</v>
      </c>
      <c r="P94" s="186">
        <v>108.53324964000001</v>
      </c>
      <c r="Q94" s="184">
        <v>2859.01436835</v>
      </c>
      <c r="R94" s="116"/>
      <c r="S94" s="29"/>
      <c r="T94" s="178"/>
    </row>
    <row r="95" spans="1:21" x14ac:dyDescent="0.2">
      <c r="A95" s="181">
        <f t="shared" si="7"/>
        <v>2010</v>
      </c>
      <c r="B95" s="178">
        <v>3492.1789964899999</v>
      </c>
      <c r="C95" s="178">
        <v>354.95834538999998</v>
      </c>
      <c r="D95" s="178">
        <v>741.32541650999997</v>
      </c>
      <c r="E95" s="178">
        <v>1981.2092712000001</v>
      </c>
      <c r="F95" s="178">
        <v>1370.9968900199999</v>
      </c>
      <c r="G95" s="178">
        <v>74.2741829</v>
      </c>
      <c r="H95" s="178">
        <v>310.60580241000002</v>
      </c>
      <c r="I95" s="178">
        <v>351.9246139</v>
      </c>
      <c r="J95" s="178">
        <v>1352.5157347300001</v>
      </c>
      <c r="K95" s="178">
        <v>6.3418647100000003</v>
      </c>
      <c r="L95" s="185">
        <v>10036.331118259999</v>
      </c>
      <c r="M95" s="178">
        <f t="shared" si="4"/>
        <v>1755.8768753299998</v>
      </c>
      <c r="N95" s="178">
        <f t="shared" si="5"/>
        <v>5551.5776905100001</v>
      </c>
      <c r="O95" s="178">
        <f t="shared" si="6"/>
        <v>2728.8765524199998</v>
      </c>
      <c r="P95" s="186">
        <v>129.10033792999999</v>
      </c>
      <c r="Q95" s="184">
        <v>3404.1311302599997</v>
      </c>
      <c r="R95" s="116"/>
      <c r="S95" s="29"/>
      <c r="T95" s="178"/>
    </row>
    <row r="96" spans="1:21" x14ac:dyDescent="0.2">
      <c r="A96" s="181">
        <f t="shared" si="7"/>
        <v>2011</v>
      </c>
      <c r="B96" s="178">
        <v>3743.5097646899999</v>
      </c>
      <c r="C96" s="178">
        <v>440.04445657000002</v>
      </c>
      <c r="D96" s="178">
        <v>921.88883090000002</v>
      </c>
      <c r="E96" s="178">
        <v>2337.7079572399998</v>
      </c>
      <c r="F96" s="178">
        <v>1653.5243250399999</v>
      </c>
      <c r="G96" s="178">
        <v>87.083927040000006</v>
      </c>
      <c r="H96" s="178">
        <v>367.12228786999998</v>
      </c>
      <c r="I96" s="178">
        <v>460.50016513000003</v>
      </c>
      <c r="J96" s="178">
        <v>2093.4463117800001</v>
      </c>
      <c r="K96" s="178">
        <v>0.17325533000000001</v>
      </c>
      <c r="L96" s="185">
        <v>12105.001281589999</v>
      </c>
      <c r="M96" s="178">
        <f t="shared" si="4"/>
        <v>2107.7305399499996</v>
      </c>
      <c r="N96" s="178">
        <f t="shared" si="5"/>
        <v>6737.5006981700008</v>
      </c>
      <c r="O96" s="178">
        <f t="shared" si="6"/>
        <v>3259.7700434699982</v>
      </c>
      <c r="P96" s="186">
        <v>243.46626984</v>
      </c>
      <c r="Q96" s="184">
        <v>1469.42172985</v>
      </c>
      <c r="R96" s="116"/>
      <c r="S96" s="29"/>
      <c r="T96" s="178"/>
    </row>
    <row r="97" spans="1:20" x14ac:dyDescent="0.2">
      <c r="A97" s="181">
        <f t="shared" si="7"/>
        <v>2012</v>
      </c>
      <c r="B97" s="178">
        <v>3792.6691580199999</v>
      </c>
      <c r="C97" s="178">
        <v>476.43370547000001</v>
      </c>
      <c r="D97" s="178">
        <v>1082.42600148</v>
      </c>
      <c r="E97" s="178">
        <v>2595.9261555100002</v>
      </c>
      <c r="F97" s="178">
        <v>1740.23850651</v>
      </c>
      <c r="G97" s="178">
        <v>73.789037300000004</v>
      </c>
      <c r="H97" s="178">
        <v>421.69612058000001</v>
      </c>
      <c r="I97" s="178">
        <v>492.18664783000003</v>
      </c>
      <c r="J97" s="178">
        <v>2226.88179653</v>
      </c>
      <c r="K97" s="178">
        <v>1.4422275200000001</v>
      </c>
      <c r="L97" s="185">
        <v>12903.689356750001</v>
      </c>
      <c r="M97" s="178">
        <f t="shared" si="4"/>
        <v>2235.7236643900001</v>
      </c>
      <c r="N97" s="178">
        <f t="shared" si="5"/>
        <v>6988.1713078499997</v>
      </c>
      <c r="O97" s="178">
        <f t="shared" si="6"/>
        <v>3679.7943845100017</v>
      </c>
      <c r="P97" s="186">
        <v>496.18469555000001</v>
      </c>
      <c r="Q97" s="184">
        <v>1542.8587121600001</v>
      </c>
      <c r="R97" s="116"/>
      <c r="S97" s="29"/>
      <c r="T97" s="178"/>
    </row>
    <row r="98" spans="1:20" x14ac:dyDescent="0.2">
      <c r="A98" s="181">
        <f t="shared" si="7"/>
        <v>2013</v>
      </c>
      <c r="B98" s="178">
        <v>3719.2467329000001</v>
      </c>
      <c r="C98" s="178">
        <v>441.43118549000002</v>
      </c>
      <c r="D98" s="178">
        <v>1061.8520350700001</v>
      </c>
      <c r="E98" s="178">
        <v>2713.5555328300002</v>
      </c>
      <c r="F98" s="178">
        <v>1984.79476406</v>
      </c>
      <c r="G98" s="178">
        <v>79.704753830000001</v>
      </c>
      <c r="H98" s="178">
        <v>439.74373187999998</v>
      </c>
      <c r="I98" s="178">
        <v>514.73208337000005</v>
      </c>
      <c r="J98" s="178">
        <v>2246.6104030500001</v>
      </c>
      <c r="K98" s="178">
        <v>2.4660980100000001</v>
      </c>
      <c r="L98" s="185">
        <v>13204.137320490001</v>
      </c>
      <c r="M98" s="178">
        <f t="shared" si="4"/>
        <v>2504.2432497699997</v>
      </c>
      <c r="N98" s="178">
        <f t="shared" si="5"/>
        <v>6922.0204048099995</v>
      </c>
      <c r="O98" s="178">
        <f t="shared" si="6"/>
        <v>3777.8736659100023</v>
      </c>
      <c r="P98" s="186">
        <v>437.89057692</v>
      </c>
      <c r="Q98" s="184">
        <v>1698.4694543300002</v>
      </c>
      <c r="R98" s="116"/>
      <c r="S98" s="29"/>
      <c r="T98" s="178"/>
    </row>
    <row r="99" spans="1:20" x14ac:dyDescent="0.2">
      <c r="A99" s="181">
        <f t="shared" si="7"/>
        <v>2014</v>
      </c>
      <c r="B99" s="178">
        <v>3767.91640805</v>
      </c>
      <c r="C99" s="178">
        <v>449.06792485</v>
      </c>
      <c r="D99" s="178">
        <v>1135.23297312</v>
      </c>
      <c r="E99" s="178">
        <v>2944.0836950399998</v>
      </c>
      <c r="F99" s="178">
        <v>1976.0919482100001</v>
      </c>
      <c r="G99" s="178">
        <v>76.864987040000003</v>
      </c>
      <c r="H99" s="178">
        <v>416.58992618000002</v>
      </c>
      <c r="I99" s="178">
        <v>561.26731065000001</v>
      </c>
      <c r="J99" s="178">
        <v>2164.7616231799998</v>
      </c>
      <c r="K99" s="178">
        <v>1.3541230399999999</v>
      </c>
      <c r="L99" s="185">
        <v>13493.230919359999</v>
      </c>
      <c r="M99" s="178">
        <f t="shared" si="4"/>
        <v>2469.5468614300003</v>
      </c>
      <c r="N99" s="178">
        <f t="shared" si="5"/>
        <v>6943.0132667299986</v>
      </c>
      <c r="O99" s="178">
        <f t="shared" si="6"/>
        <v>4080.6707912000002</v>
      </c>
      <c r="P99" s="186">
        <v>303.72093101000002</v>
      </c>
      <c r="Q99" s="184">
        <v>1778.2402230900002</v>
      </c>
      <c r="R99" s="116"/>
      <c r="S99" s="29"/>
      <c r="T99" s="178"/>
    </row>
    <row r="100" spans="1:20" x14ac:dyDescent="0.2">
      <c r="A100" s="181">
        <f t="shared" si="7"/>
        <v>2015</v>
      </c>
      <c r="B100" s="178">
        <v>3512.57578792</v>
      </c>
      <c r="C100" s="178">
        <v>440.49968731000001</v>
      </c>
      <c r="D100" s="178">
        <v>1322.8168929799999</v>
      </c>
      <c r="E100" s="178">
        <v>2978.8030357600001</v>
      </c>
      <c r="F100" s="178">
        <v>2000.0381264600001</v>
      </c>
      <c r="G100" s="178">
        <v>90.514907239999999</v>
      </c>
      <c r="H100" s="178">
        <v>521.49307174</v>
      </c>
      <c r="I100" s="178">
        <v>548.79265304</v>
      </c>
      <c r="J100" s="178">
        <v>1286.86305042</v>
      </c>
      <c r="K100" s="178">
        <v>0.11204241</v>
      </c>
      <c r="L100" s="185">
        <v>12702.509255280002</v>
      </c>
      <c r="M100" s="178">
        <f t="shared" si="4"/>
        <v>2612.0461054400002</v>
      </c>
      <c r="N100" s="178">
        <f t="shared" si="5"/>
        <v>5788.73117869</v>
      </c>
      <c r="O100" s="178">
        <f t="shared" si="6"/>
        <v>4301.7319711500013</v>
      </c>
      <c r="P100" s="186">
        <v>306.61041745</v>
      </c>
      <c r="Q100" s="184">
        <v>1912.23166993</v>
      </c>
      <c r="R100" s="116"/>
      <c r="S100" s="29"/>
      <c r="T100" s="178"/>
    </row>
    <row r="101" spans="1:20" x14ac:dyDescent="0.2">
      <c r="A101" s="187"/>
      <c r="Q101" s="111"/>
      <c r="R101" s="178"/>
      <c r="S101" s="178"/>
      <c r="T101" s="178"/>
    </row>
    <row r="102" spans="1:20" x14ac:dyDescent="0.2">
      <c r="A102" s="187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9"/>
      <c r="M102" s="178"/>
      <c r="N102" s="178"/>
      <c r="O102" s="178"/>
      <c r="P102" s="178"/>
      <c r="Q102" s="111"/>
    </row>
    <row r="103" spans="1:20" x14ac:dyDescent="0.2">
      <c r="A103" s="187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9"/>
      <c r="M103" s="178"/>
      <c r="N103" s="178"/>
      <c r="O103" s="178"/>
      <c r="P103" s="178"/>
      <c r="Q103" s="111"/>
    </row>
    <row r="104" spans="1:20" x14ac:dyDescent="0.2">
      <c r="A104" s="117" t="s">
        <v>19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11"/>
      <c r="N104" s="111"/>
      <c r="O104" s="111"/>
      <c r="P104" s="111"/>
      <c r="Q104" s="111"/>
    </row>
    <row r="105" spans="1:20" x14ac:dyDescent="0.2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11"/>
      <c r="N105" s="111"/>
      <c r="O105" s="111"/>
      <c r="P105" s="111"/>
      <c r="Q105" s="111"/>
    </row>
    <row r="106" spans="1:20" x14ac:dyDescent="0.2">
      <c r="A106" s="117" t="s">
        <v>99</v>
      </c>
      <c r="B106" s="117" t="s">
        <v>298</v>
      </c>
      <c r="C106" s="180"/>
      <c r="D106" s="180"/>
      <c r="E106" s="180"/>
      <c r="F106" s="180"/>
      <c r="G106" s="188"/>
      <c r="H106" s="180"/>
      <c r="I106" s="180"/>
      <c r="J106" s="180"/>
      <c r="K106" s="180"/>
      <c r="L106" s="180"/>
      <c r="M106" s="111"/>
      <c r="N106" s="111"/>
      <c r="O106" s="111"/>
      <c r="P106" s="111"/>
      <c r="Q106" s="111"/>
    </row>
    <row r="107" spans="1:20" x14ac:dyDescent="0.2">
      <c r="A107" s="117" t="s">
        <v>100</v>
      </c>
      <c r="B107" s="117" t="s">
        <v>299</v>
      </c>
      <c r="C107" s="180"/>
      <c r="D107" s="180"/>
      <c r="E107" s="180"/>
      <c r="F107" s="180"/>
      <c r="G107" s="188"/>
      <c r="H107" s="180"/>
      <c r="I107" s="180"/>
      <c r="J107" s="180"/>
      <c r="K107" s="180"/>
      <c r="L107" s="180"/>
      <c r="M107" s="111"/>
      <c r="N107" s="111"/>
      <c r="O107" s="111"/>
      <c r="P107" s="111"/>
      <c r="Q107" s="111"/>
    </row>
    <row r="108" spans="1:20" x14ac:dyDescent="0.2">
      <c r="A108" s="117" t="s">
        <v>101</v>
      </c>
      <c r="B108" s="117" t="s">
        <v>300</v>
      </c>
      <c r="C108" s="180"/>
      <c r="D108" s="180"/>
      <c r="E108" s="180"/>
      <c r="F108" s="180"/>
      <c r="G108" s="189"/>
      <c r="H108" s="180"/>
      <c r="I108" s="180"/>
      <c r="J108" s="180"/>
      <c r="K108" s="180"/>
      <c r="L108" s="180"/>
      <c r="M108" s="111"/>
      <c r="N108" s="111"/>
      <c r="O108" s="111"/>
      <c r="P108" s="111"/>
      <c r="Q108" s="111"/>
    </row>
    <row r="109" spans="1:20" x14ac:dyDescent="0.2">
      <c r="A109" s="117" t="s">
        <v>102</v>
      </c>
      <c r="B109" s="117" t="s">
        <v>301</v>
      </c>
      <c r="C109" s="180"/>
      <c r="D109" s="180"/>
      <c r="E109" s="180"/>
      <c r="F109" s="180"/>
      <c r="G109" s="188"/>
      <c r="H109" s="180"/>
      <c r="I109" s="180"/>
      <c r="J109" s="180"/>
      <c r="K109" s="180"/>
      <c r="L109" s="180"/>
      <c r="M109" s="111"/>
      <c r="N109" s="111"/>
      <c r="O109" s="111"/>
      <c r="P109" s="111"/>
      <c r="Q109" s="111"/>
    </row>
    <row r="110" spans="1:20" x14ac:dyDescent="0.2">
      <c r="A110" s="117" t="s">
        <v>103</v>
      </c>
      <c r="B110" s="117" t="s">
        <v>302</v>
      </c>
      <c r="C110" s="180"/>
      <c r="D110" s="180"/>
      <c r="E110" s="180"/>
      <c r="F110" s="180"/>
      <c r="G110" s="188"/>
      <c r="H110" s="180"/>
      <c r="I110" s="180"/>
      <c r="J110" s="180"/>
      <c r="K110" s="180"/>
      <c r="L110" s="180"/>
      <c r="M110" s="111"/>
      <c r="N110" s="111"/>
      <c r="O110" s="111"/>
      <c r="P110" s="111"/>
      <c r="Q110" s="111"/>
    </row>
    <row r="111" spans="1:20" x14ac:dyDescent="0.2">
      <c r="A111" s="117" t="s">
        <v>104</v>
      </c>
      <c r="B111" s="117" t="s">
        <v>303</v>
      </c>
      <c r="C111" s="180"/>
      <c r="D111" s="180"/>
      <c r="E111" s="180"/>
      <c r="F111" s="180"/>
      <c r="G111" s="188"/>
      <c r="H111" s="180"/>
      <c r="I111" s="180"/>
      <c r="J111" s="180"/>
      <c r="K111" s="180"/>
      <c r="L111" s="180"/>
      <c r="M111" s="111"/>
      <c r="N111" s="111"/>
      <c r="O111" s="111"/>
      <c r="P111" s="111"/>
      <c r="Q111" s="111"/>
    </row>
    <row r="112" spans="1:20" x14ac:dyDescent="0.2">
      <c r="A112" s="117" t="s">
        <v>105</v>
      </c>
      <c r="B112" s="117" t="s">
        <v>304</v>
      </c>
      <c r="C112" s="180"/>
      <c r="D112" s="180"/>
      <c r="E112" s="180"/>
      <c r="F112" s="180"/>
      <c r="G112" s="189"/>
      <c r="H112" s="180"/>
      <c r="I112" s="180"/>
      <c r="J112" s="180"/>
      <c r="K112" s="180"/>
      <c r="L112" s="180"/>
      <c r="M112" s="111"/>
      <c r="N112" s="111"/>
      <c r="O112" s="111"/>
      <c r="P112" s="111"/>
      <c r="Q112" s="111"/>
    </row>
    <row r="113" spans="1:17" x14ac:dyDescent="0.2">
      <c r="A113" s="117" t="s">
        <v>106</v>
      </c>
      <c r="B113" s="117" t="s">
        <v>305</v>
      </c>
      <c r="C113" s="180"/>
      <c r="D113" s="180"/>
      <c r="E113" s="180"/>
      <c r="F113" s="180"/>
      <c r="G113" s="188"/>
      <c r="H113" s="180"/>
      <c r="I113" s="180"/>
      <c r="J113" s="180"/>
      <c r="K113" s="180"/>
      <c r="L113" s="180"/>
      <c r="M113" s="111"/>
      <c r="N113" s="111"/>
      <c r="O113" s="111"/>
      <c r="P113" s="111"/>
      <c r="Q113" s="111"/>
    </row>
    <row r="114" spans="1:17" x14ac:dyDescent="0.2">
      <c r="A114" s="117" t="s">
        <v>107</v>
      </c>
      <c r="B114" s="117" t="s">
        <v>306</v>
      </c>
      <c r="C114" s="180"/>
      <c r="D114" s="180"/>
      <c r="E114" s="180"/>
      <c r="F114" s="180"/>
      <c r="G114" s="189"/>
      <c r="H114" s="180"/>
      <c r="I114" s="180"/>
      <c r="J114" s="180"/>
      <c r="K114" s="180"/>
      <c r="L114" s="180"/>
      <c r="M114" s="111"/>
      <c r="N114" s="111"/>
      <c r="O114" s="111"/>
      <c r="P114" s="111"/>
      <c r="Q114" s="111"/>
    </row>
    <row r="115" spans="1:17" x14ac:dyDescent="0.2">
      <c r="A115" s="117" t="s">
        <v>108</v>
      </c>
      <c r="B115" s="117" t="s">
        <v>291</v>
      </c>
      <c r="C115" s="180"/>
      <c r="D115" s="180"/>
      <c r="E115" s="180"/>
      <c r="F115" s="180"/>
      <c r="G115" s="189"/>
      <c r="H115" s="180"/>
      <c r="I115" s="180"/>
      <c r="J115" s="180"/>
      <c r="K115" s="180"/>
      <c r="L115" s="180"/>
      <c r="M115" s="111"/>
      <c r="N115" s="111"/>
      <c r="O115" s="111"/>
      <c r="P115" s="111"/>
      <c r="Q115" s="111"/>
    </row>
    <row r="116" spans="1:17" x14ac:dyDescent="0.2">
      <c r="A116" s="117" t="s">
        <v>180</v>
      </c>
      <c r="B116" s="110" t="s">
        <v>307</v>
      </c>
      <c r="C116" s="180"/>
      <c r="D116" s="180"/>
      <c r="E116" s="180"/>
      <c r="F116" s="180"/>
      <c r="G116" s="188"/>
      <c r="H116" s="180"/>
      <c r="I116" s="180"/>
      <c r="J116" s="180"/>
      <c r="K116" s="180"/>
      <c r="L116" s="180"/>
      <c r="M116" s="111"/>
      <c r="N116" s="111"/>
      <c r="O116" s="111"/>
      <c r="P116" s="111"/>
      <c r="Q116" s="111"/>
    </row>
    <row r="117" spans="1:17" x14ac:dyDescent="0.2">
      <c r="A117" s="117" t="s">
        <v>181</v>
      </c>
      <c r="B117" s="117" t="s">
        <v>293</v>
      </c>
      <c r="C117" s="180"/>
      <c r="D117" s="180"/>
      <c r="E117" s="180"/>
      <c r="F117" s="180"/>
      <c r="G117" s="188"/>
      <c r="H117" s="180"/>
      <c r="I117" s="180"/>
      <c r="J117" s="180"/>
      <c r="K117" s="180"/>
      <c r="L117" s="180"/>
      <c r="M117" s="111"/>
      <c r="N117" s="111"/>
      <c r="O117" s="111"/>
      <c r="P117" s="111"/>
      <c r="Q117" s="111"/>
    </row>
    <row r="118" spans="1:17" x14ac:dyDescent="0.2">
      <c r="A118" s="117" t="s">
        <v>210</v>
      </c>
      <c r="B118" s="117" t="s">
        <v>294</v>
      </c>
      <c r="C118" s="180"/>
      <c r="D118" s="180"/>
      <c r="E118" s="180"/>
      <c r="F118" s="180"/>
      <c r="G118" s="188"/>
      <c r="H118" s="180"/>
      <c r="I118" s="180"/>
      <c r="J118" s="180"/>
      <c r="K118" s="180"/>
      <c r="L118" s="180"/>
      <c r="M118" s="111"/>
      <c r="N118" s="111"/>
      <c r="O118" s="111"/>
      <c r="P118" s="111"/>
      <c r="Q118" s="111"/>
    </row>
    <row r="119" spans="1:17" x14ac:dyDescent="0.2">
      <c r="A119" s="117" t="s">
        <v>211</v>
      </c>
      <c r="B119" s="117" t="s">
        <v>295</v>
      </c>
      <c r="C119" s="111"/>
      <c r="D119" s="111"/>
      <c r="E119" s="111"/>
      <c r="F119" s="111"/>
      <c r="G119" s="188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1:17" x14ac:dyDescent="0.2">
      <c r="B120" s="190" t="s">
        <v>308</v>
      </c>
      <c r="D120" s="111"/>
      <c r="E120" s="111"/>
      <c r="F120" s="111"/>
      <c r="G120" s="188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1:17" x14ac:dyDescent="0.2">
      <c r="A121" s="117" t="s">
        <v>212</v>
      </c>
      <c r="B121" s="191" t="s">
        <v>309</v>
      </c>
      <c r="D121" s="111"/>
      <c r="E121" s="111"/>
      <c r="F121" s="111"/>
      <c r="G121" s="189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1:17" x14ac:dyDescent="0.2">
      <c r="A122" s="117" t="s">
        <v>213</v>
      </c>
      <c r="B122" s="191" t="s">
        <v>310</v>
      </c>
      <c r="D122" s="111"/>
      <c r="E122" s="111"/>
      <c r="F122" s="111"/>
      <c r="G122" s="189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1:17" x14ac:dyDescent="0.2">
      <c r="A123" s="111"/>
      <c r="B123" s="111"/>
      <c r="C123" s="111"/>
      <c r="D123" s="111"/>
      <c r="E123" s="111"/>
      <c r="F123" s="111"/>
      <c r="G123" s="189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1:17" x14ac:dyDescent="0.2">
      <c r="A124" s="111"/>
      <c r="B124" s="111"/>
      <c r="C124" s="111"/>
      <c r="D124" s="111"/>
      <c r="E124" s="111"/>
      <c r="F124" s="111"/>
      <c r="G124" s="189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1:17" x14ac:dyDescent="0.2">
      <c r="A125" s="111"/>
      <c r="B125" s="111"/>
      <c r="C125" s="111"/>
      <c r="D125" s="111"/>
      <c r="E125" s="111"/>
      <c r="F125" s="111"/>
      <c r="G125" s="189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1:17" x14ac:dyDescent="0.2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1:17" x14ac:dyDescent="0.2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1:17" x14ac:dyDescent="0.2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1:17" x14ac:dyDescent="0.2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1:17" x14ac:dyDescent="0.2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1:17" x14ac:dyDescent="0.2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1:17" x14ac:dyDescent="0.2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1:17" x14ac:dyDescent="0.2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1:17" x14ac:dyDescent="0.2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1:17" x14ac:dyDescent="0.2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1:17" x14ac:dyDescent="0.2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1:17" x14ac:dyDescent="0.2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1:17" x14ac:dyDescent="0.2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1:17" x14ac:dyDescent="0.2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1:17" x14ac:dyDescent="0.2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1:17" x14ac:dyDescent="0.2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1:17" x14ac:dyDescent="0.2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1:17" x14ac:dyDescent="0.2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1:17" x14ac:dyDescent="0.2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1:17" x14ac:dyDescent="0.2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1:17" x14ac:dyDescent="0.2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1:17" x14ac:dyDescent="0.2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1:17" x14ac:dyDescent="0.2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1:17" x14ac:dyDescent="0.2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1:17" x14ac:dyDescent="0.2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1:17" x14ac:dyDescent="0.2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1:17" x14ac:dyDescent="0.2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1:17" x14ac:dyDescent="0.2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1:17" x14ac:dyDescent="0.2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1:17" x14ac:dyDescent="0.2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1:17" x14ac:dyDescent="0.2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1:17" x14ac:dyDescent="0.2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1:17" x14ac:dyDescent="0.2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1:17" x14ac:dyDescent="0.2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1:17" x14ac:dyDescent="0.2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1:17" x14ac:dyDescent="0.2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1:17" x14ac:dyDescent="0.2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1:17" x14ac:dyDescent="0.2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1:17" x14ac:dyDescent="0.2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1:17" x14ac:dyDescent="0.2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1:17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1:17" x14ac:dyDescent="0.2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1:17" x14ac:dyDescent="0.2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1:17" x14ac:dyDescent="0.2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1:17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1:17" x14ac:dyDescent="0.2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1:17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1:17" x14ac:dyDescent="0.2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1:17" x14ac:dyDescent="0.2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1:17" x14ac:dyDescent="0.2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1:17" x14ac:dyDescent="0.2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1:17" x14ac:dyDescent="0.2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1:17" x14ac:dyDescent="0.2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1:17" x14ac:dyDescent="0.2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1:17" x14ac:dyDescent="0.2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1:17" x14ac:dyDescent="0.2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1:17" x14ac:dyDescent="0.2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1:17" x14ac:dyDescent="0.2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1:17" x14ac:dyDescent="0.2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1:17" x14ac:dyDescent="0.2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1:17" x14ac:dyDescent="0.2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1:17" x14ac:dyDescent="0.2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1:17" x14ac:dyDescent="0.2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1:17" x14ac:dyDescent="0.2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1:17" x14ac:dyDescent="0.2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08"/>
  <sheetViews>
    <sheetView workbookViewId="0">
      <selection activeCell="G66" sqref="G66"/>
    </sheetView>
  </sheetViews>
  <sheetFormatPr baseColWidth="10" defaultColWidth="11.42578125" defaultRowHeight="12.75" x14ac:dyDescent="0.2"/>
  <cols>
    <col min="1" max="1" width="11.42578125" style="124"/>
    <col min="2" max="2" width="11.42578125" style="206"/>
    <col min="3" max="7" width="11.42578125" style="124"/>
    <col min="8" max="12" width="11.42578125" style="201"/>
    <col min="13" max="13" width="11.42578125" style="124"/>
    <col min="14" max="14" width="11.42578125" style="207"/>
    <col min="15" max="16384" width="11.42578125" style="124"/>
  </cols>
  <sheetData>
    <row r="1" spans="1:14" x14ac:dyDescent="0.2">
      <c r="A1" s="120" t="s">
        <v>311</v>
      </c>
      <c r="B1" s="192"/>
      <c r="C1" s="126"/>
      <c r="D1" s="126"/>
      <c r="E1" s="126"/>
      <c r="F1" s="126"/>
      <c r="G1" s="126"/>
      <c r="H1" s="121"/>
      <c r="I1" s="121"/>
      <c r="J1" s="121"/>
      <c r="K1" s="121"/>
      <c r="L1" s="121"/>
      <c r="M1" s="126"/>
      <c r="N1" s="141"/>
    </row>
    <row r="2" spans="1:14" x14ac:dyDescent="0.2">
      <c r="A2" s="120" t="s">
        <v>279</v>
      </c>
      <c r="B2" s="192"/>
      <c r="C2" s="126"/>
      <c r="D2" s="126"/>
      <c r="E2" s="126"/>
      <c r="F2" s="126"/>
      <c r="G2" s="126"/>
      <c r="H2" s="121"/>
      <c r="I2" s="121"/>
      <c r="J2" s="121"/>
      <c r="K2" s="121"/>
      <c r="L2" s="121"/>
      <c r="M2" s="126"/>
      <c r="N2" s="141"/>
    </row>
    <row r="3" spans="1:14" x14ac:dyDescent="0.2">
      <c r="A3" s="126"/>
      <c r="B3" s="192"/>
      <c r="C3" s="126"/>
      <c r="D3" s="126"/>
      <c r="E3" s="126"/>
      <c r="F3" s="126"/>
      <c r="G3" s="126"/>
      <c r="H3" s="121"/>
      <c r="I3" s="121"/>
      <c r="J3" s="121"/>
      <c r="K3" s="121"/>
      <c r="L3" s="121"/>
      <c r="M3" s="126"/>
      <c r="N3" s="141"/>
    </row>
    <row r="4" spans="1:14" s="130" customFormat="1" x14ac:dyDescent="0.2">
      <c r="A4" s="127"/>
      <c r="B4" s="193" t="s">
        <v>3</v>
      </c>
      <c r="C4" s="193" t="s">
        <v>4</v>
      </c>
      <c r="D4" s="193" t="s">
        <v>5</v>
      </c>
      <c r="E4" s="193" t="s">
        <v>6</v>
      </c>
      <c r="F4" s="193" t="s">
        <v>7</v>
      </c>
      <c r="G4" s="193" t="s">
        <v>8</v>
      </c>
      <c r="H4" s="128" t="s">
        <v>105</v>
      </c>
      <c r="I4" s="128" t="s">
        <v>106</v>
      </c>
      <c r="J4" s="128" t="s">
        <v>107</v>
      </c>
      <c r="K4" s="128" t="s">
        <v>108</v>
      </c>
      <c r="L4" s="128" t="s">
        <v>180</v>
      </c>
      <c r="M4" s="193" t="s">
        <v>181</v>
      </c>
      <c r="N4" s="193" t="s">
        <v>15</v>
      </c>
    </row>
    <row r="5" spans="1:14" x14ac:dyDescent="0.2">
      <c r="A5" s="194">
        <v>1954</v>
      </c>
      <c r="B5" s="195">
        <v>0.46</v>
      </c>
      <c r="C5" s="196" t="s">
        <v>18</v>
      </c>
      <c r="D5" s="196" t="s">
        <v>18</v>
      </c>
      <c r="E5" s="196" t="s">
        <v>18</v>
      </c>
      <c r="F5" s="196" t="s">
        <v>18</v>
      </c>
      <c r="G5" s="197">
        <v>80.34</v>
      </c>
      <c r="H5" s="198" t="s">
        <v>18</v>
      </c>
      <c r="I5" s="198" t="s">
        <v>18</v>
      </c>
      <c r="J5" s="198" t="s">
        <v>18</v>
      </c>
      <c r="K5" s="198" t="s">
        <v>18</v>
      </c>
      <c r="L5" s="198" t="s">
        <v>18</v>
      </c>
      <c r="M5" s="196" t="s">
        <v>18</v>
      </c>
      <c r="N5" s="197">
        <v>80.8</v>
      </c>
    </row>
    <row r="6" spans="1:14" x14ac:dyDescent="0.2">
      <c r="A6" s="194">
        <v>1955</v>
      </c>
      <c r="B6" s="195">
        <v>0.59</v>
      </c>
      <c r="C6" s="196" t="s">
        <v>18</v>
      </c>
      <c r="D6" s="196" t="s">
        <v>18</v>
      </c>
      <c r="E6" s="196" t="s">
        <v>18</v>
      </c>
      <c r="F6" s="196" t="s">
        <v>18</v>
      </c>
      <c r="G6" s="197">
        <v>86.91</v>
      </c>
      <c r="H6" s="198" t="s">
        <v>18</v>
      </c>
      <c r="I6" s="198" t="s">
        <v>18</v>
      </c>
      <c r="J6" s="198" t="s">
        <v>18</v>
      </c>
      <c r="K6" s="198" t="s">
        <v>18</v>
      </c>
      <c r="L6" s="198" t="s">
        <v>18</v>
      </c>
      <c r="M6" s="196" t="s">
        <v>18</v>
      </c>
      <c r="N6" s="197">
        <v>87.5</v>
      </c>
    </row>
    <row r="7" spans="1:14" x14ac:dyDescent="0.2">
      <c r="A7" s="194">
        <v>1956</v>
      </c>
      <c r="B7" s="195">
        <v>0.92</v>
      </c>
      <c r="C7" s="196" t="s">
        <v>18</v>
      </c>
      <c r="D7" s="196" t="s">
        <v>18</v>
      </c>
      <c r="E7" s="196" t="s">
        <v>18</v>
      </c>
      <c r="F7" s="196" t="s">
        <v>18</v>
      </c>
      <c r="G7" s="197">
        <v>90.48</v>
      </c>
      <c r="H7" s="198" t="s">
        <v>18</v>
      </c>
      <c r="I7" s="198" t="s">
        <v>18</v>
      </c>
      <c r="J7" s="198" t="s">
        <v>18</v>
      </c>
      <c r="K7" s="198" t="s">
        <v>18</v>
      </c>
      <c r="L7" s="198" t="s">
        <v>18</v>
      </c>
      <c r="M7" s="196" t="s">
        <v>18</v>
      </c>
      <c r="N7" s="197">
        <v>91.4</v>
      </c>
    </row>
    <row r="8" spans="1:14" x14ac:dyDescent="0.2">
      <c r="A8" s="194">
        <v>1957</v>
      </c>
      <c r="B8" s="195">
        <v>0.88</v>
      </c>
      <c r="C8" s="196" t="s">
        <v>18</v>
      </c>
      <c r="D8" s="196" t="s">
        <v>18</v>
      </c>
      <c r="E8" s="196" t="s">
        <v>18</v>
      </c>
      <c r="F8" s="196" t="s">
        <v>18</v>
      </c>
      <c r="G8" s="197">
        <v>95.92</v>
      </c>
      <c r="H8" s="198" t="s">
        <v>18</v>
      </c>
      <c r="I8" s="198" t="s">
        <v>18</v>
      </c>
      <c r="J8" s="198" t="s">
        <v>18</v>
      </c>
      <c r="K8" s="198" t="s">
        <v>18</v>
      </c>
      <c r="L8" s="198" t="s">
        <v>18</v>
      </c>
      <c r="M8" s="196" t="s">
        <v>18</v>
      </c>
      <c r="N8" s="197">
        <v>96.8</v>
      </c>
    </row>
    <row r="9" spans="1:14" x14ac:dyDescent="0.2">
      <c r="A9" s="194">
        <v>1958</v>
      </c>
      <c r="B9" s="195">
        <v>1.03</v>
      </c>
      <c r="C9" s="196" t="s">
        <v>18</v>
      </c>
      <c r="D9" s="196" t="s">
        <v>18</v>
      </c>
      <c r="E9" s="196" t="s">
        <v>18</v>
      </c>
      <c r="F9" s="196" t="s">
        <v>18</v>
      </c>
      <c r="G9" s="197">
        <v>98.27</v>
      </c>
      <c r="H9" s="198" t="s">
        <v>18</v>
      </c>
      <c r="I9" s="198" t="s">
        <v>18</v>
      </c>
      <c r="J9" s="198" t="s">
        <v>18</v>
      </c>
      <c r="K9" s="198" t="s">
        <v>18</v>
      </c>
      <c r="L9" s="198" t="s">
        <v>18</v>
      </c>
      <c r="M9" s="196" t="s">
        <v>18</v>
      </c>
      <c r="N9" s="197">
        <v>99.3</v>
      </c>
    </row>
    <row r="10" spans="1:14" x14ac:dyDescent="0.2">
      <c r="A10" s="194">
        <v>1959</v>
      </c>
      <c r="B10" s="195">
        <v>3.87</v>
      </c>
      <c r="C10" s="196" t="s">
        <v>18</v>
      </c>
      <c r="D10" s="196" t="s">
        <v>18</v>
      </c>
      <c r="E10" s="196" t="s">
        <v>18</v>
      </c>
      <c r="F10" s="196" t="s">
        <v>18</v>
      </c>
      <c r="G10" s="197">
        <v>98.83</v>
      </c>
      <c r="H10" s="198" t="s">
        <v>18</v>
      </c>
      <c r="I10" s="198" t="s">
        <v>18</v>
      </c>
      <c r="J10" s="198" t="s">
        <v>18</v>
      </c>
      <c r="K10" s="198" t="s">
        <v>18</v>
      </c>
      <c r="L10" s="198" t="s">
        <v>18</v>
      </c>
      <c r="M10" s="196" t="s">
        <v>18</v>
      </c>
      <c r="N10" s="197">
        <v>102.7</v>
      </c>
    </row>
    <row r="11" spans="1:14" x14ac:dyDescent="0.2">
      <c r="A11" s="194">
        <v>1960</v>
      </c>
      <c r="B11" s="195">
        <v>3.51</v>
      </c>
      <c r="C11" s="196" t="s">
        <v>18</v>
      </c>
      <c r="D11" s="196" t="s">
        <v>18</v>
      </c>
      <c r="E11" s="196" t="s">
        <v>18</v>
      </c>
      <c r="F11" s="196" t="s">
        <v>18</v>
      </c>
      <c r="G11" s="197">
        <v>107.09</v>
      </c>
      <c r="H11" s="198" t="s">
        <v>18</v>
      </c>
      <c r="I11" s="198" t="s">
        <v>18</v>
      </c>
      <c r="J11" s="198" t="s">
        <v>18</v>
      </c>
      <c r="K11" s="198" t="s">
        <v>18</v>
      </c>
      <c r="L11" s="198" t="s">
        <v>18</v>
      </c>
      <c r="M11" s="196" t="s">
        <v>18</v>
      </c>
      <c r="N11" s="197">
        <v>110.6</v>
      </c>
    </row>
    <row r="12" spans="1:14" x14ac:dyDescent="0.2">
      <c r="A12" s="194">
        <v>1961</v>
      </c>
      <c r="B12" s="195">
        <v>4.04</v>
      </c>
      <c r="C12" s="196" t="s">
        <v>18</v>
      </c>
      <c r="D12" s="196" t="s">
        <v>18</v>
      </c>
      <c r="E12" s="196" t="s">
        <v>18</v>
      </c>
      <c r="F12" s="196" t="s">
        <v>18</v>
      </c>
      <c r="G12" s="197">
        <v>103.06</v>
      </c>
      <c r="H12" s="198" t="s">
        <v>18</v>
      </c>
      <c r="I12" s="198" t="s">
        <v>18</v>
      </c>
      <c r="J12" s="198" t="s">
        <v>18</v>
      </c>
      <c r="K12" s="198" t="s">
        <v>18</v>
      </c>
      <c r="L12" s="198" t="s">
        <v>18</v>
      </c>
      <c r="M12" s="196" t="s">
        <v>18</v>
      </c>
      <c r="N12" s="197">
        <v>107.1</v>
      </c>
    </row>
    <row r="13" spans="1:14" x14ac:dyDescent="0.2">
      <c r="A13" s="194">
        <v>1962</v>
      </c>
      <c r="B13" s="195">
        <v>3.3</v>
      </c>
      <c r="C13" s="196" t="s">
        <v>18</v>
      </c>
      <c r="D13" s="196" t="s">
        <v>18</v>
      </c>
      <c r="E13" s="196" t="s">
        <v>18</v>
      </c>
      <c r="F13" s="196" t="s">
        <v>18</v>
      </c>
      <c r="G13" s="197">
        <v>110.1</v>
      </c>
      <c r="H13" s="198" t="s">
        <v>18</v>
      </c>
      <c r="I13" s="198" t="s">
        <v>18</v>
      </c>
      <c r="J13" s="198" t="s">
        <v>18</v>
      </c>
      <c r="K13" s="198" t="s">
        <v>18</v>
      </c>
      <c r="L13" s="198" t="s">
        <v>18</v>
      </c>
      <c r="M13" s="196" t="s">
        <v>18</v>
      </c>
      <c r="N13" s="197">
        <v>113.4</v>
      </c>
    </row>
    <row r="14" spans="1:14" x14ac:dyDescent="0.2">
      <c r="A14" s="194">
        <v>1963</v>
      </c>
      <c r="B14" s="195">
        <v>3.82</v>
      </c>
      <c r="C14" s="196" t="s">
        <v>18</v>
      </c>
      <c r="D14" s="196" t="s">
        <v>18</v>
      </c>
      <c r="E14" s="196" t="s">
        <v>18</v>
      </c>
      <c r="F14" s="196" t="s">
        <v>18</v>
      </c>
      <c r="G14" s="197">
        <v>120.08</v>
      </c>
      <c r="H14" s="198" t="s">
        <v>18</v>
      </c>
      <c r="I14" s="198" t="s">
        <v>18</v>
      </c>
      <c r="J14" s="198" t="s">
        <v>18</v>
      </c>
      <c r="K14" s="198" t="s">
        <v>18</v>
      </c>
      <c r="L14" s="198" t="s">
        <v>18</v>
      </c>
      <c r="M14" s="196" t="s">
        <v>18</v>
      </c>
      <c r="N14" s="197">
        <v>123.9</v>
      </c>
    </row>
    <row r="15" spans="1:14" x14ac:dyDescent="0.2">
      <c r="A15" s="194">
        <v>1964</v>
      </c>
      <c r="B15" s="195">
        <v>8.2799999999999994</v>
      </c>
      <c r="C15" s="196" t="s">
        <v>18</v>
      </c>
      <c r="D15" s="196" t="s">
        <v>18</v>
      </c>
      <c r="E15" s="196" t="s">
        <v>18</v>
      </c>
      <c r="F15" s="196" t="s">
        <v>18</v>
      </c>
      <c r="G15" s="197">
        <v>130.41999999999999</v>
      </c>
      <c r="H15" s="198" t="s">
        <v>18</v>
      </c>
      <c r="I15" s="198" t="s">
        <v>18</v>
      </c>
      <c r="J15" s="198" t="s">
        <v>18</v>
      </c>
      <c r="K15" s="198" t="s">
        <v>18</v>
      </c>
      <c r="L15" s="198" t="s">
        <v>18</v>
      </c>
      <c r="M15" s="196" t="s">
        <v>18</v>
      </c>
      <c r="N15" s="197">
        <v>138.69999999999999</v>
      </c>
    </row>
    <row r="16" spans="1:14" x14ac:dyDescent="0.2">
      <c r="A16" s="194">
        <v>1965</v>
      </c>
      <c r="B16" s="195">
        <v>14.69</v>
      </c>
      <c r="C16" s="196" t="s">
        <v>18</v>
      </c>
      <c r="D16" s="196" t="s">
        <v>18</v>
      </c>
      <c r="E16" s="196" t="s">
        <v>18</v>
      </c>
      <c r="F16" s="196" t="s">
        <v>18</v>
      </c>
      <c r="G16" s="197">
        <v>163.71</v>
      </c>
      <c r="H16" s="198" t="s">
        <v>18</v>
      </c>
      <c r="I16" s="198" t="s">
        <v>18</v>
      </c>
      <c r="J16" s="198" t="s">
        <v>18</v>
      </c>
      <c r="K16" s="198" t="s">
        <v>18</v>
      </c>
      <c r="L16" s="198" t="s">
        <v>18</v>
      </c>
      <c r="M16" s="196" t="s">
        <v>18</v>
      </c>
      <c r="N16" s="197">
        <v>178.4</v>
      </c>
    </row>
    <row r="17" spans="1:14" x14ac:dyDescent="0.2">
      <c r="A17" s="194">
        <v>1966</v>
      </c>
      <c r="B17" s="195">
        <v>23.15</v>
      </c>
      <c r="C17" s="196" t="s">
        <v>18</v>
      </c>
      <c r="D17" s="196" t="s">
        <v>18</v>
      </c>
      <c r="E17" s="196" t="s">
        <v>18</v>
      </c>
      <c r="F17" s="196" t="s">
        <v>18</v>
      </c>
      <c r="G17" s="197">
        <v>155.35</v>
      </c>
      <c r="H17" s="198" t="s">
        <v>18</v>
      </c>
      <c r="I17" s="198" t="s">
        <v>18</v>
      </c>
      <c r="J17" s="198" t="s">
        <v>18</v>
      </c>
      <c r="K17" s="198" t="s">
        <v>18</v>
      </c>
      <c r="L17" s="198" t="s">
        <v>18</v>
      </c>
      <c r="M17" s="196" t="s">
        <v>18</v>
      </c>
      <c r="N17" s="197">
        <v>178.5</v>
      </c>
    </row>
    <row r="18" spans="1:14" x14ac:dyDescent="0.2">
      <c r="A18" s="194">
        <v>1967</v>
      </c>
      <c r="B18" s="195">
        <v>34.22</v>
      </c>
      <c r="C18" s="196" t="s">
        <v>18</v>
      </c>
      <c r="D18" s="196" t="s">
        <v>18</v>
      </c>
      <c r="E18" s="196" t="s">
        <v>18</v>
      </c>
      <c r="F18" s="196" t="s">
        <v>18</v>
      </c>
      <c r="G18" s="197">
        <v>156.58000000000001</v>
      </c>
      <c r="H18" s="198" t="s">
        <v>18</v>
      </c>
      <c r="I18" s="198" t="s">
        <v>18</v>
      </c>
      <c r="J18" s="198" t="s">
        <v>18</v>
      </c>
      <c r="K18" s="198" t="s">
        <v>18</v>
      </c>
      <c r="L18" s="198" t="s">
        <v>18</v>
      </c>
      <c r="M18" s="196" t="s">
        <v>18</v>
      </c>
      <c r="N18" s="197">
        <v>190.8</v>
      </c>
    </row>
    <row r="19" spans="1:14" x14ac:dyDescent="0.2">
      <c r="A19" s="194">
        <v>1968</v>
      </c>
      <c r="B19" s="195">
        <v>48.85</v>
      </c>
      <c r="C19" s="196" t="s">
        <v>18</v>
      </c>
      <c r="D19" s="196" t="s">
        <v>18</v>
      </c>
      <c r="E19" s="196" t="s">
        <v>18</v>
      </c>
      <c r="F19" s="196" t="s">
        <v>18</v>
      </c>
      <c r="G19" s="197">
        <v>165.05</v>
      </c>
      <c r="H19" s="198" t="s">
        <v>18</v>
      </c>
      <c r="I19" s="198" t="s">
        <v>18</v>
      </c>
      <c r="J19" s="198" t="s">
        <v>18</v>
      </c>
      <c r="K19" s="198" t="s">
        <v>18</v>
      </c>
      <c r="L19" s="198" t="s">
        <v>18</v>
      </c>
      <c r="M19" s="196" t="s">
        <v>18</v>
      </c>
      <c r="N19" s="197">
        <v>213.9</v>
      </c>
    </row>
    <row r="20" spans="1:14" x14ac:dyDescent="0.2">
      <c r="A20" s="194">
        <v>1969</v>
      </c>
      <c r="B20" s="195">
        <v>51.22</v>
      </c>
      <c r="C20" s="196" t="s">
        <v>18</v>
      </c>
      <c r="D20" s="196" t="s">
        <v>18</v>
      </c>
      <c r="E20" s="196" t="s">
        <v>18</v>
      </c>
      <c r="F20" s="196" t="s">
        <v>18</v>
      </c>
      <c r="G20" s="197">
        <v>193.98</v>
      </c>
      <c r="H20" s="198" t="s">
        <v>18</v>
      </c>
      <c r="I20" s="198" t="s">
        <v>18</v>
      </c>
      <c r="J20" s="198" t="s">
        <v>18</v>
      </c>
      <c r="K20" s="198" t="s">
        <v>18</v>
      </c>
      <c r="L20" s="198" t="s">
        <v>18</v>
      </c>
      <c r="M20" s="196" t="s">
        <v>18</v>
      </c>
      <c r="N20" s="197">
        <v>245.2</v>
      </c>
    </row>
    <row r="21" spans="1:14" x14ac:dyDescent="0.2">
      <c r="A21" s="194">
        <v>1970</v>
      </c>
      <c r="B21" s="195">
        <v>68.66</v>
      </c>
      <c r="C21" s="196" t="s">
        <v>18</v>
      </c>
      <c r="D21" s="196" t="s">
        <v>18</v>
      </c>
      <c r="E21" s="196" t="s">
        <v>18</v>
      </c>
      <c r="F21" s="196" t="s">
        <v>18</v>
      </c>
      <c r="G21" s="197">
        <v>247.84</v>
      </c>
      <c r="H21" s="198" t="s">
        <v>18</v>
      </c>
      <c r="I21" s="198" t="s">
        <v>18</v>
      </c>
      <c r="J21" s="198" t="s">
        <v>18</v>
      </c>
      <c r="K21" s="198" t="s">
        <v>18</v>
      </c>
      <c r="L21" s="198" t="s">
        <v>18</v>
      </c>
      <c r="M21" s="196" t="s">
        <v>18</v>
      </c>
      <c r="N21" s="197">
        <v>316.5</v>
      </c>
    </row>
    <row r="22" spans="1:14" x14ac:dyDescent="0.2">
      <c r="A22" s="194">
        <v>1971</v>
      </c>
      <c r="B22" s="195">
        <v>76.5</v>
      </c>
      <c r="C22" s="199">
        <v>27.1</v>
      </c>
      <c r="D22" s="199">
        <v>21.5</v>
      </c>
      <c r="E22" s="199">
        <v>1.6</v>
      </c>
      <c r="F22" s="199">
        <v>26.3</v>
      </c>
      <c r="G22" s="197">
        <v>273.3</v>
      </c>
      <c r="H22" s="200">
        <v>114</v>
      </c>
      <c r="I22" s="200">
        <v>5.8</v>
      </c>
      <c r="J22" s="200">
        <v>9.5</v>
      </c>
      <c r="K22" s="200">
        <v>26.9</v>
      </c>
      <c r="L22" s="200">
        <v>39.299999999999997</v>
      </c>
      <c r="M22" s="200">
        <f>+G22-H22-I22-J22-K22-L22</f>
        <v>77.8</v>
      </c>
      <c r="N22" s="197">
        <v>349.8</v>
      </c>
    </row>
    <row r="23" spans="1:14" x14ac:dyDescent="0.2">
      <c r="A23" s="194">
        <v>1972</v>
      </c>
      <c r="B23" s="195">
        <v>79.5</v>
      </c>
      <c r="C23" s="199">
        <v>28.3</v>
      </c>
      <c r="D23" s="199">
        <v>22.8</v>
      </c>
      <c r="E23" s="199">
        <v>1.8</v>
      </c>
      <c r="F23" s="199">
        <v>26.6</v>
      </c>
      <c r="G23" s="197">
        <v>293.3</v>
      </c>
      <c r="H23" s="201">
        <v>122.8</v>
      </c>
      <c r="I23" s="201">
        <v>9.6</v>
      </c>
      <c r="J23" s="201">
        <v>12.7</v>
      </c>
      <c r="K23" s="201">
        <v>27</v>
      </c>
      <c r="L23" s="201">
        <v>40</v>
      </c>
      <c r="M23" s="200">
        <f t="shared" ref="M23:M64" si="0">+G23-H23-I23-J23-K23-L23</f>
        <v>81.200000000000017</v>
      </c>
      <c r="N23" s="197">
        <v>372.8</v>
      </c>
    </row>
    <row r="24" spans="1:14" x14ac:dyDescent="0.2">
      <c r="A24" s="194">
        <v>1973</v>
      </c>
      <c r="B24" s="195">
        <v>83.7</v>
      </c>
      <c r="C24" s="199">
        <v>32.799999999999997</v>
      </c>
      <c r="D24" s="199">
        <v>24</v>
      </c>
      <c r="E24" s="199">
        <v>2.9</v>
      </c>
      <c r="F24" s="199">
        <v>24</v>
      </c>
      <c r="G24" s="197">
        <v>371.7</v>
      </c>
      <c r="H24" s="201">
        <v>159.69999999999999</v>
      </c>
      <c r="I24" s="201">
        <v>11.3</v>
      </c>
      <c r="J24" s="201">
        <v>22.9</v>
      </c>
      <c r="K24" s="201">
        <v>31.2</v>
      </c>
      <c r="L24" s="201">
        <v>41.1</v>
      </c>
      <c r="M24" s="200">
        <f t="shared" si="0"/>
        <v>105.5</v>
      </c>
      <c r="N24" s="197">
        <v>455.4</v>
      </c>
    </row>
    <row r="25" spans="1:14" x14ac:dyDescent="0.2">
      <c r="A25" s="194">
        <v>1974</v>
      </c>
      <c r="B25" s="195">
        <v>114</v>
      </c>
      <c r="C25" s="199">
        <v>40</v>
      </c>
      <c r="D25" s="199">
        <v>33.1</v>
      </c>
      <c r="E25" s="199">
        <v>7.7</v>
      </c>
      <c r="F25" s="199">
        <v>33.200000000000003</v>
      </c>
      <c r="G25" s="197">
        <v>605.70000000000005</v>
      </c>
      <c r="H25" s="201">
        <v>247.8</v>
      </c>
      <c r="I25" s="201">
        <v>19.100000000000001</v>
      </c>
      <c r="J25" s="201">
        <v>54</v>
      </c>
      <c r="K25" s="201">
        <v>43.7</v>
      </c>
      <c r="L25" s="201">
        <v>71.3</v>
      </c>
      <c r="M25" s="200">
        <f t="shared" si="0"/>
        <v>169.8</v>
      </c>
      <c r="N25" s="197">
        <v>719.7</v>
      </c>
    </row>
    <row r="26" spans="1:14" x14ac:dyDescent="0.2">
      <c r="A26" s="194">
        <v>1975</v>
      </c>
      <c r="B26" s="195">
        <v>114.7</v>
      </c>
      <c r="C26" s="199">
        <v>39.700000000000003</v>
      </c>
      <c r="D26" s="199">
        <v>31.9</v>
      </c>
      <c r="E26" s="199">
        <v>6</v>
      </c>
      <c r="F26" s="199">
        <v>37.1</v>
      </c>
      <c r="G26" s="197">
        <v>579.29999999999995</v>
      </c>
      <c r="H26" s="201">
        <v>238.7</v>
      </c>
      <c r="I26" s="201">
        <v>26.6</v>
      </c>
      <c r="J26" s="201">
        <v>58.7</v>
      </c>
      <c r="K26" s="201">
        <v>39.4</v>
      </c>
      <c r="L26" s="201">
        <v>61.2</v>
      </c>
      <c r="M26" s="200">
        <f t="shared" si="0"/>
        <v>154.69999999999993</v>
      </c>
      <c r="N26" s="197">
        <v>694</v>
      </c>
    </row>
    <row r="27" spans="1:14" x14ac:dyDescent="0.2">
      <c r="A27" s="194">
        <v>1976</v>
      </c>
      <c r="B27" s="195">
        <v>135.6</v>
      </c>
      <c r="C27" s="199">
        <v>44.1</v>
      </c>
      <c r="D27" s="199">
        <v>40</v>
      </c>
      <c r="E27" s="199">
        <v>7.3</v>
      </c>
      <c r="F27" s="199">
        <v>44.2</v>
      </c>
      <c r="G27" s="197">
        <v>634.70000000000005</v>
      </c>
      <c r="H27" s="201">
        <v>266.10000000000002</v>
      </c>
      <c r="I27" s="201">
        <v>20.399999999999999</v>
      </c>
      <c r="J27" s="201">
        <v>46.4</v>
      </c>
      <c r="K27" s="201">
        <v>39.9</v>
      </c>
      <c r="L27" s="201">
        <v>88.2</v>
      </c>
      <c r="M27" s="200">
        <f t="shared" si="0"/>
        <v>173.7000000000001</v>
      </c>
      <c r="N27" s="197">
        <v>770.3</v>
      </c>
    </row>
    <row r="28" spans="1:14" x14ac:dyDescent="0.2">
      <c r="A28" s="194">
        <v>1977</v>
      </c>
      <c r="B28" s="195">
        <v>167.9</v>
      </c>
      <c r="C28" s="199">
        <v>58.6</v>
      </c>
      <c r="D28" s="199">
        <v>51.4</v>
      </c>
      <c r="E28" s="199">
        <v>9.4</v>
      </c>
      <c r="F28" s="199">
        <v>48.5</v>
      </c>
      <c r="G28" s="197">
        <v>853.6</v>
      </c>
      <c r="H28" s="201">
        <v>342.6</v>
      </c>
      <c r="I28" s="201">
        <v>23.4</v>
      </c>
      <c r="J28" s="201">
        <v>35.6</v>
      </c>
      <c r="K28" s="201">
        <v>55.6</v>
      </c>
      <c r="L28" s="201">
        <v>136.4</v>
      </c>
      <c r="M28" s="200">
        <f t="shared" si="0"/>
        <v>260</v>
      </c>
      <c r="N28" s="197">
        <v>1021.5</v>
      </c>
    </row>
    <row r="29" spans="1:14" x14ac:dyDescent="0.2">
      <c r="A29" s="194">
        <v>1978</v>
      </c>
      <c r="B29" s="195">
        <v>202.8</v>
      </c>
      <c r="C29" s="199">
        <v>71.3</v>
      </c>
      <c r="D29" s="199">
        <v>62.1</v>
      </c>
      <c r="E29" s="199">
        <v>12.9</v>
      </c>
      <c r="F29" s="199">
        <v>56.5</v>
      </c>
      <c r="G29" s="197">
        <v>962.9</v>
      </c>
      <c r="H29" s="201">
        <v>374.4</v>
      </c>
      <c r="I29" s="201">
        <v>39.6</v>
      </c>
      <c r="J29" s="201">
        <v>40.700000000000003</v>
      </c>
      <c r="K29" s="201">
        <v>59.2</v>
      </c>
      <c r="L29" s="201">
        <v>156.80000000000001</v>
      </c>
      <c r="M29" s="200">
        <f t="shared" si="0"/>
        <v>292.2</v>
      </c>
      <c r="N29" s="197">
        <v>1165.7</v>
      </c>
    </row>
    <row r="30" spans="1:14" x14ac:dyDescent="0.2">
      <c r="A30" s="194">
        <v>1979</v>
      </c>
      <c r="B30" s="195">
        <v>211.6</v>
      </c>
      <c r="C30" s="199">
        <v>85.3</v>
      </c>
      <c r="D30" s="199">
        <v>69.7</v>
      </c>
      <c r="E30" s="199">
        <v>14.8</v>
      </c>
      <c r="F30" s="199">
        <v>41.8</v>
      </c>
      <c r="G30" s="197">
        <v>1185.2</v>
      </c>
      <c r="H30" s="201">
        <v>424.2</v>
      </c>
      <c r="I30" s="201">
        <v>44.4</v>
      </c>
      <c r="J30" s="201">
        <v>50</v>
      </c>
      <c r="K30" s="201">
        <v>69.099999999999994</v>
      </c>
      <c r="L30" s="201">
        <v>172.9</v>
      </c>
      <c r="M30" s="200">
        <f t="shared" si="0"/>
        <v>424.6</v>
      </c>
      <c r="N30" s="197">
        <v>1396.8</v>
      </c>
    </row>
    <row r="31" spans="1:14" x14ac:dyDescent="0.2">
      <c r="A31" s="194">
        <v>1980</v>
      </c>
      <c r="B31" s="195">
        <v>219.8</v>
      </c>
      <c r="C31" s="199">
        <v>67.599999999999994</v>
      </c>
      <c r="D31" s="199">
        <v>100.6</v>
      </c>
      <c r="E31" s="199">
        <v>18.8</v>
      </c>
      <c r="F31" s="199">
        <v>32.799999999999997</v>
      </c>
      <c r="G31" s="197">
        <v>1304</v>
      </c>
      <c r="H31" s="201">
        <v>502.1</v>
      </c>
      <c r="I31" s="201">
        <v>96.9</v>
      </c>
      <c r="J31" s="201">
        <v>105.2</v>
      </c>
      <c r="K31" s="201">
        <v>70.900000000000006</v>
      </c>
      <c r="L31" s="201">
        <v>121.3</v>
      </c>
      <c r="M31" s="200">
        <f t="shared" si="0"/>
        <v>407.59999999999997</v>
      </c>
      <c r="N31" s="197">
        <v>1523.8</v>
      </c>
    </row>
    <row r="32" spans="1:14" x14ac:dyDescent="0.2">
      <c r="A32" s="194">
        <v>1981</v>
      </c>
      <c r="B32" s="195">
        <v>152.30000000000001</v>
      </c>
      <c r="C32" s="199">
        <v>64.900000000000006</v>
      </c>
      <c r="D32" s="199">
        <v>37.200000000000003</v>
      </c>
      <c r="E32" s="199">
        <v>16.399999999999999</v>
      </c>
      <c r="F32" s="199">
        <v>33.799999999999997</v>
      </c>
      <c r="G32" s="197">
        <v>1056.2</v>
      </c>
      <c r="H32" s="201">
        <v>401.1</v>
      </c>
      <c r="I32" s="201">
        <v>110.7</v>
      </c>
      <c r="J32" s="201">
        <v>92</v>
      </c>
      <c r="K32" s="201">
        <v>55.4</v>
      </c>
      <c r="L32" s="201">
        <v>118.3</v>
      </c>
      <c r="M32" s="200">
        <f t="shared" si="0"/>
        <v>278.7</v>
      </c>
      <c r="N32" s="197">
        <v>1208.5</v>
      </c>
    </row>
    <row r="33" spans="1:14" x14ac:dyDescent="0.2">
      <c r="A33" s="194">
        <v>1982</v>
      </c>
      <c r="B33" s="195">
        <v>112.4</v>
      </c>
      <c r="C33" s="199">
        <v>56.2</v>
      </c>
      <c r="D33" s="199">
        <v>22.7</v>
      </c>
      <c r="E33" s="199">
        <v>11.9</v>
      </c>
      <c r="F33" s="199">
        <v>21.6</v>
      </c>
      <c r="G33" s="197">
        <v>780.8</v>
      </c>
      <c r="H33" s="201">
        <v>316.8</v>
      </c>
      <c r="I33" s="201">
        <v>80.3</v>
      </c>
      <c r="J33" s="201">
        <v>107.3</v>
      </c>
      <c r="K33" s="201">
        <v>35.1</v>
      </c>
      <c r="L33" s="201">
        <v>37.200000000000003</v>
      </c>
      <c r="M33" s="200">
        <f t="shared" si="0"/>
        <v>204.09999999999991</v>
      </c>
      <c r="N33" s="197">
        <v>893.2</v>
      </c>
    </row>
    <row r="34" spans="1:14" x14ac:dyDescent="0.2">
      <c r="A34" s="194">
        <v>1983</v>
      </c>
      <c r="B34" s="195">
        <v>120.2</v>
      </c>
      <c r="C34" s="199">
        <v>59.4</v>
      </c>
      <c r="D34" s="199">
        <v>29.7</v>
      </c>
      <c r="E34" s="199">
        <v>11</v>
      </c>
      <c r="F34" s="199">
        <v>20.100000000000001</v>
      </c>
      <c r="G34" s="197">
        <v>867.6</v>
      </c>
      <c r="H34" s="201">
        <v>372.9</v>
      </c>
      <c r="I34" s="201">
        <v>81.599999999999994</v>
      </c>
      <c r="J34" s="201">
        <v>72.400000000000006</v>
      </c>
      <c r="K34" s="201">
        <v>46.7</v>
      </c>
      <c r="L34" s="201">
        <v>52.8</v>
      </c>
      <c r="M34" s="200">
        <f t="shared" si="0"/>
        <v>241.20000000000005</v>
      </c>
      <c r="N34" s="197">
        <v>987.8</v>
      </c>
    </row>
    <row r="35" spans="1:14" x14ac:dyDescent="0.2">
      <c r="A35" s="194">
        <v>1984</v>
      </c>
      <c r="B35" s="195">
        <v>114.9</v>
      </c>
      <c r="C35" s="199">
        <v>59.4</v>
      </c>
      <c r="D35" s="199">
        <v>30.8</v>
      </c>
      <c r="E35" s="199">
        <v>8.3000000000000007</v>
      </c>
      <c r="F35" s="199">
        <v>16.399999999999999</v>
      </c>
      <c r="G35" s="197">
        <v>978.8</v>
      </c>
      <c r="H35" s="202">
        <v>394.5</v>
      </c>
      <c r="I35" s="202">
        <v>76.400000000000006</v>
      </c>
      <c r="J35" s="202">
        <v>93.5</v>
      </c>
      <c r="K35" s="202">
        <v>56.2</v>
      </c>
      <c r="L35" s="202">
        <v>82.4</v>
      </c>
      <c r="M35" s="200">
        <f t="shared" si="0"/>
        <v>275.79999999999995</v>
      </c>
      <c r="N35" s="197">
        <v>1093.7</v>
      </c>
    </row>
    <row r="36" spans="1:14" x14ac:dyDescent="0.2">
      <c r="A36" s="194">
        <v>1985</v>
      </c>
      <c r="B36" s="195">
        <v>92.6</v>
      </c>
      <c r="C36" s="199">
        <v>46.4</v>
      </c>
      <c r="D36" s="199">
        <v>30.1</v>
      </c>
      <c r="E36" s="199">
        <v>7.2</v>
      </c>
      <c r="F36" s="199">
        <v>8.9</v>
      </c>
      <c r="G36" s="197">
        <v>1005.6</v>
      </c>
      <c r="H36" s="202">
        <v>377.9</v>
      </c>
      <c r="I36" s="202">
        <v>32</v>
      </c>
      <c r="J36" s="202">
        <v>124.7</v>
      </c>
      <c r="K36" s="202">
        <v>58.3</v>
      </c>
      <c r="L36" s="202">
        <v>105.2</v>
      </c>
      <c r="M36" s="200">
        <f t="shared" si="0"/>
        <v>307.50000000000006</v>
      </c>
      <c r="N36" s="197">
        <v>1098.2</v>
      </c>
    </row>
    <row r="37" spans="1:14" x14ac:dyDescent="0.2">
      <c r="A37" s="194">
        <v>1986</v>
      </c>
      <c r="B37" s="195">
        <v>106.3</v>
      </c>
      <c r="C37" s="199">
        <v>61.3</v>
      </c>
      <c r="D37" s="199">
        <v>33.799999999999997</v>
      </c>
      <c r="E37" s="199">
        <v>5.9</v>
      </c>
      <c r="F37" s="199">
        <v>5.3</v>
      </c>
      <c r="G37" s="197">
        <v>1041.2</v>
      </c>
      <c r="H37" s="202">
        <v>408.2</v>
      </c>
      <c r="I37" s="202">
        <v>55.9</v>
      </c>
      <c r="J37" s="202">
        <v>60.4</v>
      </c>
      <c r="K37" s="202">
        <v>64.400000000000006</v>
      </c>
      <c r="L37" s="202">
        <v>121</v>
      </c>
      <c r="M37" s="200">
        <f t="shared" si="0"/>
        <v>331.30000000000007</v>
      </c>
      <c r="N37" s="197">
        <v>1147.5</v>
      </c>
    </row>
    <row r="38" spans="1:14" x14ac:dyDescent="0.2">
      <c r="A38" s="203">
        <v>1987</v>
      </c>
      <c r="B38" s="195">
        <v>116.76</v>
      </c>
      <c r="C38" s="199">
        <v>64.599999999999994</v>
      </c>
      <c r="D38" s="199">
        <v>36.99</v>
      </c>
      <c r="E38" s="199">
        <v>6.18</v>
      </c>
      <c r="F38" s="199">
        <v>8.99</v>
      </c>
      <c r="G38" s="197">
        <v>1263.4000000000001</v>
      </c>
      <c r="H38" s="202">
        <v>511.1</v>
      </c>
      <c r="I38" s="202">
        <v>69.3</v>
      </c>
      <c r="J38" s="202">
        <v>96.2</v>
      </c>
      <c r="K38" s="202">
        <v>73.8</v>
      </c>
      <c r="L38" s="202">
        <v>117</v>
      </c>
      <c r="M38" s="200">
        <f t="shared" si="0"/>
        <v>396.00000000000011</v>
      </c>
      <c r="N38" s="197">
        <v>1380.16</v>
      </c>
    </row>
    <row r="39" spans="1:14" x14ac:dyDescent="0.2">
      <c r="A39" s="203">
        <v>1988</v>
      </c>
      <c r="B39" s="195">
        <v>118.31</v>
      </c>
      <c r="C39" s="199">
        <v>65.489999999999995</v>
      </c>
      <c r="D39" s="199">
        <v>36.14</v>
      </c>
      <c r="E39" s="199">
        <v>5.38</v>
      </c>
      <c r="F39" s="199">
        <v>11.3</v>
      </c>
      <c r="G39" s="197">
        <v>1286.3499999999999</v>
      </c>
      <c r="H39" s="202">
        <v>547.1</v>
      </c>
      <c r="I39" s="202">
        <v>84.5</v>
      </c>
      <c r="J39" s="202">
        <v>102.1</v>
      </c>
      <c r="K39" s="202">
        <v>60.3</v>
      </c>
      <c r="L39" s="202">
        <v>94.4</v>
      </c>
      <c r="M39" s="200">
        <f t="shared" si="0"/>
        <v>397.94999999999982</v>
      </c>
      <c r="N39" s="197">
        <v>1404.66</v>
      </c>
    </row>
    <row r="40" spans="1:14" x14ac:dyDescent="0.2">
      <c r="A40" s="203">
        <v>1989</v>
      </c>
      <c r="B40" s="195">
        <v>136.82</v>
      </c>
      <c r="C40" s="199">
        <v>72.17</v>
      </c>
      <c r="D40" s="199">
        <v>42.88</v>
      </c>
      <c r="E40" s="199">
        <v>5.0999999999999996</v>
      </c>
      <c r="F40" s="199">
        <v>16.670000000000002</v>
      </c>
      <c r="G40" s="197">
        <v>1577.77</v>
      </c>
      <c r="H40" s="202">
        <v>701.3</v>
      </c>
      <c r="I40" s="202">
        <v>97.6</v>
      </c>
      <c r="J40" s="202">
        <v>145.30000000000001</v>
      </c>
      <c r="K40" s="202">
        <v>69.400000000000006</v>
      </c>
      <c r="L40" s="202">
        <v>115.1</v>
      </c>
      <c r="M40" s="200">
        <f t="shared" si="0"/>
        <v>449.06999999999994</v>
      </c>
      <c r="N40" s="197">
        <v>1714.59</v>
      </c>
    </row>
    <row r="41" spans="1:14" x14ac:dyDescent="0.2">
      <c r="A41" s="203">
        <v>1990</v>
      </c>
      <c r="B41" s="195">
        <v>148.9</v>
      </c>
      <c r="C41" s="199">
        <v>79.5</v>
      </c>
      <c r="D41" s="199">
        <v>50.2</v>
      </c>
      <c r="E41" s="199">
        <v>6</v>
      </c>
      <c r="F41" s="199">
        <v>13.2</v>
      </c>
      <c r="G41" s="197">
        <v>1840.8</v>
      </c>
      <c r="H41" s="202">
        <v>817.9</v>
      </c>
      <c r="I41" s="202">
        <v>75</v>
      </c>
      <c r="J41" s="202">
        <v>161.1</v>
      </c>
      <c r="K41" s="202">
        <v>84.9</v>
      </c>
      <c r="L41" s="202">
        <v>170</v>
      </c>
      <c r="M41" s="200">
        <f t="shared" si="0"/>
        <v>531.9</v>
      </c>
      <c r="N41" s="197">
        <v>1989.7</v>
      </c>
    </row>
    <row r="42" spans="1:14" x14ac:dyDescent="0.2">
      <c r="A42" s="203">
        <v>1991</v>
      </c>
      <c r="B42" s="195">
        <v>151.1</v>
      </c>
      <c r="C42" s="199">
        <v>82.7</v>
      </c>
      <c r="D42" s="199">
        <v>51.5</v>
      </c>
      <c r="E42" s="199">
        <v>5.9</v>
      </c>
      <c r="F42" s="199">
        <v>11</v>
      </c>
      <c r="G42" s="197">
        <v>1725.4</v>
      </c>
      <c r="H42" s="136">
        <v>838.9</v>
      </c>
      <c r="I42" s="136">
        <v>85.2</v>
      </c>
      <c r="J42" s="136">
        <v>115.8</v>
      </c>
      <c r="K42" s="136">
        <v>59.1</v>
      </c>
      <c r="L42" s="136">
        <v>110.1</v>
      </c>
      <c r="M42" s="200">
        <f t="shared" si="0"/>
        <v>516.30000000000007</v>
      </c>
      <c r="N42" s="197">
        <v>1876.5</v>
      </c>
    </row>
    <row r="43" spans="1:14" x14ac:dyDescent="0.2">
      <c r="A43" s="203">
        <v>1992</v>
      </c>
      <c r="B43" s="195">
        <v>180.73599999999999</v>
      </c>
      <c r="C43" s="199">
        <v>96</v>
      </c>
      <c r="D43" s="199">
        <v>60.7</v>
      </c>
      <c r="E43" s="199">
        <v>7.9</v>
      </c>
      <c r="F43" s="199">
        <v>16.135999999999999</v>
      </c>
      <c r="G43" s="197">
        <v>2318.194</v>
      </c>
      <c r="H43" s="136">
        <v>1076.67</v>
      </c>
      <c r="I43" s="136">
        <v>122.36</v>
      </c>
      <c r="J43" s="136">
        <v>113.575</v>
      </c>
      <c r="K43" s="136">
        <v>83.14</v>
      </c>
      <c r="L43" s="136">
        <v>159.61699999999999</v>
      </c>
      <c r="M43" s="200">
        <f t="shared" si="0"/>
        <v>762.83199999999999</v>
      </c>
      <c r="N43" s="197">
        <v>2498.9299999999998</v>
      </c>
    </row>
    <row r="44" spans="1:14" x14ac:dyDescent="0.2">
      <c r="A44" s="194">
        <f>A43+1</f>
        <v>1993</v>
      </c>
      <c r="B44" s="195">
        <v>207.08</v>
      </c>
      <c r="C44" s="199">
        <v>104.667</v>
      </c>
      <c r="D44" s="199">
        <v>69.194000000000003</v>
      </c>
      <c r="E44" s="199">
        <v>11.204000000000001</v>
      </c>
      <c r="F44" s="199">
        <v>22.015000000000001</v>
      </c>
      <c r="G44" s="197">
        <v>2742.7429999999995</v>
      </c>
      <c r="H44" s="136">
        <v>1253.1959999999999</v>
      </c>
      <c r="I44" s="136">
        <v>115.593</v>
      </c>
      <c r="J44" s="136">
        <v>144.07499999999999</v>
      </c>
      <c r="K44" s="136">
        <v>104.29899999999999</v>
      </c>
      <c r="L44" s="136">
        <v>221.99700000000001</v>
      </c>
      <c r="M44" s="200">
        <f t="shared" si="0"/>
        <v>903.5829999999994</v>
      </c>
      <c r="N44" s="197">
        <v>2949.8229999999994</v>
      </c>
    </row>
    <row r="45" spans="1:14" x14ac:dyDescent="0.2">
      <c r="A45" s="194">
        <f>A44+1</f>
        <v>1994</v>
      </c>
      <c r="B45" s="195">
        <v>231.1</v>
      </c>
      <c r="C45" s="199">
        <v>109.2</v>
      </c>
      <c r="D45" s="199">
        <v>76.400000000000006</v>
      </c>
      <c r="E45" s="199">
        <v>22.8</v>
      </c>
      <c r="F45" s="199">
        <v>22.7</v>
      </c>
      <c r="G45" s="197">
        <v>2865.5140000000001</v>
      </c>
      <c r="H45" s="136">
        <v>1336.6</v>
      </c>
      <c r="I45" s="136">
        <v>136.74799999999999</v>
      </c>
      <c r="J45" s="136">
        <v>164.9</v>
      </c>
      <c r="K45" s="136">
        <v>100.2</v>
      </c>
      <c r="L45" s="136">
        <v>166.36799999999999</v>
      </c>
      <c r="M45" s="200">
        <f t="shared" si="0"/>
        <v>960.69800000000009</v>
      </c>
      <c r="N45" s="197">
        <v>3096.614</v>
      </c>
    </row>
    <row r="46" spans="1:14" x14ac:dyDescent="0.2">
      <c r="A46" s="194">
        <f>A45+1</f>
        <v>1995</v>
      </c>
      <c r="B46" s="195">
        <v>232.96400000000003</v>
      </c>
      <c r="C46" s="199">
        <v>110.697</v>
      </c>
      <c r="D46" s="199">
        <v>83.662000000000006</v>
      </c>
      <c r="E46" s="199">
        <v>21.77</v>
      </c>
      <c r="F46" s="199">
        <v>16.835000000000001</v>
      </c>
      <c r="G46" s="197">
        <v>3036.0051455904636</v>
      </c>
      <c r="H46" s="136">
        <v>1477.9870000000001</v>
      </c>
      <c r="I46" s="136">
        <v>180.70699999999999</v>
      </c>
      <c r="J46" s="136">
        <v>215.36699999999999</v>
      </c>
      <c r="K46" s="136">
        <v>101.815</v>
      </c>
      <c r="L46" s="136">
        <v>124.61199999999999</v>
      </c>
      <c r="M46" s="200">
        <f t="shared" si="0"/>
        <v>935.51714559046366</v>
      </c>
      <c r="N46" s="197">
        <v>3268.9691455904635</v>
      </c>
    </row>
    <row r="47" spans="1:14" x14ac:dyDescent="0.2">
      <c r="A47" s="194">
        <f>A46+1</f>
        <v>1996</v>
      </c>
      <c r="B47" s="195">
        <v>249.13240000000002</v>
      </c>
      <c r="C47" s="199">
        <v>115.88420000000001</v>
      </c>
      <c r="D47" s="199">
        <v>93.149900000000002</v>
      </c>
      <c r="E47" s="199">
        <v>24.942699999999999</v>
      </c>
      <c r="F47" s="199">
        <v>15.1556</v>
      </c>
      <c r="G47" s="197">
        <v>3208.2014144249924</v>
      </c>
      <c r="H47" s="136">
        <v>1559.34</v>
      </c>
      <c r="I47" s="136">
        <v>255.43539999999999</v>
      </c>
      <c r="J47" s="136">
        <v>238.02590000000001</v>
      </c>
      <c r="K47" s="136">
        <v>92.741</v>
      </c>
      <c r="L47" s="136">
        <v>146.78569999999999</v>
      </c>
      <c r="M47" s="200">
        <f t="shared" si="0"/>
        <v>915.87341442499235</v>
      </c>
      <c r="N47" s="197">
        <v>3457.3338144249924</v>
      </c>
    </row>
    <row r="48" spans="1:14" x14ac:dyDescent="0.2">
      <c r="A48" s="194">
        <f>A47+1</f>
        <v>1997</v>
      </c>
      <c r="B48" s="204">
        <v>296.21823019999999</v>
      </c>
      <c r="C48" s="201">
        <v>132.16502973999999</v>
      </c>
      <c r="D48" s="201">
        <v>112.79819243999999</v>
      </c>
      <c r="E48" s="201">
        <v>24.815096050000001</v>
      </c>
      <c r="F48" s="201">
        <v>26.439911970000001</v>
      </c>
      <c r="G48" s="197">
        <v>3637.7583697999999</v>
      </c>
      <c r="H48" s="201">
        <v>1541.5782079999999</v>
      </c>
      <c r="I48" s="121">
        <v>279.0101075</v>
      </c>
      <c r="J48" s="121">
        <v>261.49488781999997</v>
      </c>
      <c r="K48" s="121">
        <v>111.87060061</v>
      </c>
      <c r="L48" s="121">
        <v>234.58781615000001</v>
      </c>
      <c r="M48" s="200">
        <f t="shared" si="0"/>
        <v>1209.2167497199998</v>
      </c>
      <c r="N48" s="197">
        <v>3933.9766</v>
      </c>
    </row>
    <row r="49" spans="1:14" x14ac:dyDescent="0.2">
      <c r="A49" s="194">
        <f t="shared" ref="A49:A64" si="1">A48+1</f>
        <v>1998</v>
      </c>
      <c r="B49" s="204">
        <v>309.82610681</v>
      </c>
      <c r="C49" s="201">
        <v>144.38601345999999</v>
      </c>
      <c r="D49" s="201">
        <v>114.78016671</v>
      </c>
      <c r="E49" s="201">
        <v>26.031498500000001</v>
      </c>
      <c r="F49" s="201">
        <v>24.62842814</v>
      </c>
      <c r="G49" s="197">
        <v>4299.8295524300001</v>
      </c>
      <c r="H49" s="201">
        <v>1784.95503332</v>
      </c>
      <c r="I49" s="121">
        <v>318.81056625999997</v>
      </c>
      <c r="J49" s="121">
        <v>175.99210128000001</v>
      </c>
      <c r="K49" s="121">
        <v>121.95528845</v>
      </c>
      <c r="L49" s="121">
        <v>351.08747949000002</v>
      </c>
      <c r="M49" s="200">
        <f t="shared" si="0"/>
        <v>1547.0290836300001</v>
      </c>
      <c r="N49" s="205">
        <v>4609.6556592400002</v>
      </c>
    </row>
    <row r="50" spans="1:14" x14ac:dyDescent="0.2">
      <c r="A50" s="194">
        <f t="shared" si="1"/>
        <v>1999</v>
      </c>
      <c r="B50" s="204">
        <v>295.47613669999998</v>
      </c>
      <c r="C50" s="201">
        <v>141.12275808000001</v>
      </c>
      <c r="D50" s="201">
        <v>99.204976950000002</v>
      </c>
      <c r="E50" s="201">
        <v>28.963797190000001</v>
      </c>
      <c r="F50" s="201">
        <v>26.184604480000001</v>
      </c>
      <c r="G50" s="197">
        <v>4068.9783210899996</v>
      </c>
      <c r="H50" s="201">
        <v>1627.13078986</v>
      </c>
      <c r="I50" s="121">
        <v>333.70409609000001</v>
      </c>
      <c r="J50" s="121">
        <v>237.17099665000001</v>
      </c>
      <c r="K50" s="121">
        <v>117.75798061</v>
      </c>
      <c r="L50" s="121">
        <v>249.65835769</v>
      </c>
      <c r="M50" s="200">
        <f t="shared" si="0"/>
        <v>1503.5561001899998</v>
      </c>
      <c r="N50" s="205">
        <v>4364.4544577899997</v>
      </c>
    </row>
    <row r="51" spans="1:14" x14ac:dyDescent="0.2">
      <c r="A51" s="194">
        <f t="shared" si="1"/>
        <v>2000</v>
      </c>
      <c r="B51" s="204">
        <v>289.02928200000002</v>
      </c>
      <c r="C51" s="201">
        <v>137.76010586000001</v>
      </c>
      <c r="D51" s="201">
        <v>86.531175419999997</v>
      </c>
      <c r="E51" s="201">
        <v>31.365539299999998</v>
      </c>
      <c r="F51" s="201">
        <v>33.37246142</v>
      </c>
      <c r="G51" s="197">
        <v>4190.4383478</v>
      </c>
      <c r="H51" s="201">
        <v>1499.3255153299999</v>
      </c>
      <c r="I51" s="121">
        <v>375.22990281</v>
      </c>
      <c r="J51" s="121">
        <v>323.71886537</v>
      </c>
      <c r="K51" s="121">
        <v>117.22516956</v>
      </c>
      <c r="L51" s="121">
        <v>200.25606381</v>
      </c>
      <c r="M51" s="200">
        <f t="shared" si="0"/>
        <v>1674.68283092</v>
      </c>
      <c r="N51" s="205">
        <v>4479.4676298000004</v>
      </c>
    </row>
    <row r="52" spans="1:14" x14ac:dyDescent="0.2">
      <c r="A52" s="194">
        <f t="shared" si="1"/>
        <v>2001</v>
      </c>
      <c r="B52" s="204">
        <v>291.19023199999998</v>
      </c>
      <c r="C52" s="201">
        <v>138.05185599999999</v>
      </c>
      <c r="D52" s="201">
        <v>78.205162999999999</v>
      </c>
      <c r="E52" s="201">
        <v>36.873275</v>
      </c>
      <c r="F52" s="201">
        <v>38.059938000000002</v>
      </c>
      <c r="G52" s="197">
        <v>4210.3357245599991</v>
      </c>
      <c r="H52" s="201">
        <v>1496.832355</v>
      </c>
      <c r="I52" s="121">
        <v>365.36617699999999</v>
      </c>
      <c r="J52" s="121">
        <v>284.45156300000002</v>
      </c>
      <c r="K52" s="121">
        <v>126.72855</v>
      </c>
      <c r="L52" s="121">
        <v>214.603002</v>
      </c>
      <c r="M52" s="200">
        <f t="shared" si="0"/>
        <v>1722.354077559999</v>
      </c>
      <c r="N52" s="205">
        <v>4501.525956559999</v>
      </c>
    </row>
    <row r="53" spans="1:14" x14ac:dyDescent="0.2">
      <c r="A53" s="194">
        <f t="shared" si="1"/>
        <v>2002</v>
      </c>
      <c r="B53" s="204">
        <v>307.841791</v>
      </c>
      <c r="C53" s="201">
        <v>142.628939</v>
      </c>
      <c r="D53" s="201">
        <v>84.597860999999995</v>
      </c>
      <c r="E53" s="201">
        <v>31.736747000000001</v>
      </c>
      <c r="F53" s="201">
        <v>48.878244000000002</v>
      </c>
      <c r="G53" s="197">
        <v>4634.6586149700006</v>
      </c>
      <c r="H53" s="201">
        <v>1587.096479</v>
      </c>
      <c r="I53" s="121">
        <v>354.43309599999998</v>
      </c>
      <c r="J53" s="121">
        <v>280.43790300000001</v>
      </c>
      <c r="K53" s="121">
        <v>143.87503100000001</v>
      </c>
      <c r="L53" s="121">
        <v>286.99551400000001</v>
      </c>
      <c r="M53" s="200">
        <f t="shared" si="0"/>
        <v>1981.820591970001</v>
      </c>
      <c r="N53" s="205">
        <v>4942.5004059700004</v>
      </c>
    </row>
    <row r="54" spans="1:14" x14ac:dyDescent="0.2">
      <c r="A54" s="194">
        <f t="shared" si="1"/>
        <v>2003</v>
      </c>
      <c r="B54" s="204">
        <v>312.58460990999998</v>
      </c>
      <c r="C54" s="201">
        <v>146.14269636</v>
      </c>
      <c r="D54" s="201">
        <v>77.847795480000002</v>
      </c>
      <c r="E54" s="201">
        <v>37.6559144</v>
      </c>
      <c r="F54" s="201">
        <v>50.93820367</v>
      </c>
      <c r="G54" s="197">
        <v>5078.6529604500001</v>
      </c>
      <c r="H54" s="201">
        <v>1768.0709359800001</v>
      </c>
      <c r="I54" s="121">
        <v>358.52727754</v>
      </c>
      <c r="J54" s="121">
        <v>246.13492994999999</v>
      </c>
      <c r="K54" s="121">
        <v>149.59419267999999</v>
      </c>
      <c r="L54" s="121">
        <v>243.93210181000001</v>
      </c>
      <c r="M54" s="200">
        <f t="shared" si="0"/>
        <v>2312.3935224900001</v>
      </c>
      <c r="N54" s="205">
        <v>5391.2375703600001</v>
      </c>
    </row>
    <row r="55" spans="1:14" x14ac:dyDescent="0.2">
      <c r="A55" s="194">
        <f t="shared" si="1"/>
        <v>2004</v>
      </c>
      <c r="B55" s="204">
        <v>321.41308731999999</v>
      </c>
      <c r="C55" s="201">
        <v>153.99556192</v>
      </c>
      <c r="D55" s="201">
        <v>86.936622729999996</v>
      </c>
      <c r="E55" s="201">
        <v>29.655321900000001</v>
      </c>
      <c r="F55" s="201">
        <v>50.825580770000002</v>
      </c>
      <c r="G55" s="197">
        <v>5549.0703929900001</v>
      </c>
      <c r="H55" s="201">
        <v>1802.01650984</v>
      </c>
      <c r="I55" s="121">
        <v>394.4873005</v>
      </c>
      <c r="J55" s="121">
        <v>303.42243784999999</v>
      </c>
      <c r="K55" s="121">
        <v>157.3901802</v>
      </c>
      <c r="L55" s="121">
        <v>229.31819247999999</v>
      </c>
      <c r="M55" s="200">
        <f t="shared" si="0"/>
        <v>2662.4357721199999</v>
      </c>
      <c r="N55" s="205">
        <v>5870.4834803100002</v>
      </c>
    </row>
    <row r="56" spans="1:14" x14ac:dyDescent="0.2">
      <c r="A56" s="194">
        <f t="shared" si="1"/>
        <v>2005</v>
      </c>
      <c r="B56" s="204">
        <v>360.64956725000002</v>
      </c>
      <c r="C56" s="201">
        <v>177.83381931</v>
      </c>
      <c r="D56" s="201">
        <v>94.433368549999997</v>
      </c>
      <c r="E56" s="201">
        <v>33.781055369999997</v>
      </c>
      <c r="F56" s="201">
        <v>54.60132402</v>
      </c>
      <c r="G56" s="197">
        <v>6471.2681529199999</v>
      </c>
      <c r="H56" s="201">
        <v>1933.87711582</v>
      </c>
      <c r="I56" s="121">
        <v>445.80525277999999</v>
      </c>
      <c r="J56" s="121">
        <v>446.70239334000001</v>
      </c>
      <c r="K56" s="121">
        <v>128.84772989999999</v>
      </c>
      <c r="L56" s="121">
        <v>227.96713499000001</v>
      </c>
      <c r="M56" s="200">
        <f t="shared" si="0"/>
        <v>3288.06852609</v>
      </c>
      <c r="N56" s="205">
        <v>6831.9177201700004</v>
      </c>
    </row>
    <row r="57" spans="1:14" x14ac:dyDescent="0.2">
      <c r="A57" s="194">
        <f t="shared" si="1"/>
        <v>2006</v>
      </c>
      <c r="B57" s="204">
        <v>413.85147439000002</v>
      </c>
      <c r="C57" s="201">
        <v>206.13386449999999</v>
      </c>
      <c r="D57" s="201">
        <v>103.02760850999999</v>
      </c>
      <c r="E57" s="201">
        <v>37.981395130000003</v>
      </c>
      <c r="F57" s="201">
        <v>66.708606250000003</v>
      </c>
      <c r="G57" s="197">
        <v>7609.1098836299989</v>
      </c>
      <c r="H57" s="201">
        <v>2243.7373392099998</v>
      </c>
      <c r="I57" s="121">
        <v>540.50148996999997</v>
      </c>
      <c r="J57" s="121">
        <v>546.85197240000002</v>
      </c>
      <c r="K57" s="121">
        <v>143.55352966000001</v>
      </c>
      <c r="L57" s="121">
        <v>271.23183884000002</v>
      </c>
      <c r="M57" s="200">
        <f t="shared" si="0"/>
        <v>3863.2337135499993</v>
      </c>
      <c r="N57" s="205">
        <v>8022.9613580199994</v>
      </c>
    </row>
    <row r="58" spans="1:14" x14ac:dyDescent="0.2">
      <c r="A58" s="194">
        <f t="shared" si="1"/>
        <v>2007</v>
      </c>
      <c r="B58" s="204">
        <v>499.22996570999999</v>
      </c>
      <c r="C58" s="201">
        <v>241.31337015</v>
      </c>
      <c r="D58" s="201">
        <v>128.53003090000001</v>
      </c>
      <c r="E58" s="201">
        <v>38.31014029</v>
      </c>
      <c r="F58" s="201">
        <v>91.076424369999998</v>
      </c>
      <c r="G58" s="197">
        <v>9133.7408467700006</v>
      </c>
      <c r="H58" s="201">
        <v>2869.0417604600002</v>
      </c>
      <c r="I58" s="121">
        <v>697.28067758999998</v>
      </c>
      <c r="J58" s="121">
        <v>576.27338352000004</v>
      </c>
      <c r="K58" s="121">
        <v>184.45999284999999</v>
      </c>
      <c r="L58" s="121">
        <v>384.73284486</v>
      </c>
      <c r="M58" s="200">
        <f t="shared" si="0"/>
        <v>4421.9521874900001</v>
      </c>
      <c r="N58" s="205">
        <v>9632.9708124799999</v>
      </c>
    </row>
    <row r="59" spans="1:14" x14ac:dyDescent="0.2">
      <c r="A59" s="194">
        <f t="shared" si="1"/>
        <v>2008</v>
      </c>
      <c r="B59" s="204">
        <v>601.99572779000005</v>
      </c>
      <c r="C59" s="201">
        <v>289.44691425000002</v>
      </c>
      <c r="D59" s="201">
        <v>148.10357581</v>
      </c>
      <c r="E59" s="201">
        <v>58.74839703</v>
      </c>
      <c r="F59" s="201">
        <v>105.6968407</v>
      </c>
      <c r="G59" s="197">
        <v>11399.510180390002</v>
      </c>
      <c r="H59" s="201">
        <v>3728.2961362299998</v>
      </c>
      <c r="I59" s="121">
        <v>912.43037174000006</v>
      </c>
      <c r="J59" s="121">
        <v>616.03898284000002</v>
      </c>
      <c r="K59" s="121">
        <v>229.46296659999999</v>
      </c>
      <c r="L59" s="121">
        <v>428.38879566000003</v>
      </c>
      <c r="M59" s="200">
        <f t="shared" si="0"/>
        <v>5484.8929273200019</v>
      </c>
      <c r="N59" s="205">
        <v>12001.505908180001</v>
      </c>
    </row>
    <row r="60" spans="1:14" x14ac:dyDescent="0.2">
      <c r="A60" s="194">
        <f t="shared" si="1"/>
        <v>2009</v>
      </c>
      <c r="B60" s="204">
        <v>525.73410863000004</v>
      </c>
      <c r="C60" s="201">
        <v>270.67199381</v>
      </c>
      <c r="D60" s="201">
        <v>115.99163579</v>
      </c>
      <c r="E60" s="201">
        <v>55.063507450000003</v>
      </c>
      <c r="F60" s="201">
        <v>84.006971579999998</v>
      </c>
      <c r="G60" s="197">
        <v>8198.5130992200011</v>
      </c>
      <c r="H60" s="201">
        <v>2938.7495166600002</v>
      </c>
      <c r="I60" s="121">
        <v>699.58417033000001</v>
      </c>
      <c r="J60" s="121">
        <v>81.826025400000006</v>
      </c>
      <c r="K60" s="121">
        <v>181.45901065999999</v>
      </c>
      <c r="L60" s="121">
        <v>239.20334889</v>
      </c>
      <c r="M60" s="200">
        <f t="shared" si="0"/>
        <v>4057.691027280001</v>
      </c>
      <c r="N60" s="205">
        <v>8724.2472078500014</v>
      </c>
    </row>
    <row r="61" spans="1:14" x14ac:dyDescent="0.2">
      <c r="A61" s="194">
        <f t="shared" si="1"/>
        <v>2010</v>
      </c>
      <c r="B61" s="204">
        <v>614.94746533</v>
      </c>
      <c r="C61" s="201">
        <v>314.75100535000001</v>
      </c>
      <c r="D61" s="201">
        <v>133.63361302999999</v>
      </c>
      <c r="E61" s="201">
        <v>77.356837339999998</v>
      </c>
      <c r="F61" s="201">
        <v>89.206009609999995</v>
      </c>
      <c r="G61" s="197">
        <v>9818.4241572499996</v>
      </c>
      <c r="H61" s="201">
        <v>3800.2322095599998</v>
      </c>
      <c r="I61" s="121">
        <v>822.86707688000001</v>
      </c>
      <c r="J61" s="121">
        <v>30.443724929999998</v>
      </c>
      <c r="K61" s="121">
        <v>275.74254042000001</v>
      </c>
      <c r="L61" s="121">
        <v>357.95590666999999</v>
      </c>
      <c r="M61" s="200">
        <f t="shared" si="0"/>
        <v>4531.1826987899994</v>
      </c>
      <c r="N61" s="205">
        <v>10433.37162258</v>
      </c>
    </row>
    <row r="62" spans="1:14" x14ac:dyDescent="0.2">
      <c r="A62" s="194">
        <f t="shared" si="1"/>
        <v>2011</v>
      </c>
      <c r="B62" s="204">
        <v>790.25716885999998</v>
      </c>
      <c r="C62" s="201">
        <v>370.01721558999998</v>
      </c>
      <c r="D62" s="201">
        <v>187.79336235</v>
      </c>
      <c r="E62" s="201">
        <v>111.71753067</v>
      </c>
      <c r="F62" s="201">
        <v>120.72906025</v>
      </c>
      <c r="G62" s="197">
        <v>11764.79173429</v>
      </c>
      <c r="H62" s="201">
        <v>4804.0229632600003</v>
      </c>
      <c r="I62" s="121">
        <v>1013.0358787</v>
      </c>
      <c r="J62" s="121">
        <v>13.96068908</v>
      </c>
      <c r="K62" s="121">
        <v>235.13971670999999</v>
      </c>
      <c r="L62" s="121">
        <v>429.19544241</v>
      </c>
      <c r="M62" s="200">
        <f t="shared" si="0"/>
        <v>5269.4370441299989</v>
      </c>
      <c r="N62" s="205">
        <v>12555.04890315</v>
      </c>
    </row>
    <row r="63" spans="1:14" x14ac:dyDescent="0.2">
      <c r="A63" s="194">
        <f t="shared" si="1"/>
        <v>2012</v>
      </c>
      <c r="B63" s="204">
        <v>811.75104997999995</v>
      </c>
      <c r="C63" s="201">
        <v>391.02898506999998</v>
      </c>
      <c r="D63" s="201">
        <v>209.22848618</v>
      </c>
      <c r="E63" s="201">
        <v>107.76847952</v>
      </c>
      <c r="F63" s="201">
        <v>103.72509921</v>
      </c>
      <c r="G63" s="197">
        <v>12712.648185050002</v>
      </c>
      <c r="H63" s="201">
        <v>5321.0557306800001</v>
      </c>
      <c r="I63" s="121">
        <v>1097.6669584399999</v>
      </c>
      <c r="J63" s="121">
        <v>11.782112</v>
      </c>
      <c r="K63" s="121">
        <v>263.31210377999997</v>
      </c>
      <c r="L63" s="121">
        <v>467.30055668</v>
      </c>
      <c r="M63" s="200">
        <f t="shared" si="0"/>
        <v>5551.5307234700022</v>
      </c>
      <c r="N63" s="205">
        <v>13524.399235030001</v>
      </c>
    </row>
    <row r="64" spans="1:14" x14ac:dyDescent="0.2">
      <c r="A64" s="194">
        <f t="shared" si="1"/>
        <v>2013</v>
      </c>
      <c r="B64" s="204">
        <v>830.49639605000004</v>
      </c>
      <c r="C64" s="201">
        <v>377.05198797000003</v>
      </c>
      <c r="D64" s="201">
        <v>217.24002386000001</v>
      </c>
      <c r="E64" s="201">
        <v>110.44101621999999</v>
      </c>
      <c r="F64" s="201">
        <v>125.763368</v>
      </c>
      <c r="G64" s="197">
        <v>13167.895065499999</v>
      </c>
      <c r="H64" s="201">
        <v>5191.53829984</v>
      </c>
      <c r="I64" s="121">
        <v>1045.04892073</v>
      </c>
      <c r="J64" s="121">
        <v>20.68867646</v>
      </c>
      <c r="K64" s="121">
        <v>283.63674068</v>
      </c>
      <c r="L64" s="121">
        <v>437.24600412000001</v>
      </c>
      <c r="M64" s="200">
        <f t="shared" si="0"/>
        <v>6189.7364236699987</v>
      </c>
      <c r="N64" s="205">
        <v>13998.39146155</v>
      </c>
    </row>
    <row r="65" spans="1:14" x14ac:dyDescent="0.2">
      <c r="A65" s="126"/>
      <c r="I65" s="121"/>
      <c r="J65" s="121"/>
      <c r="K65" s="121"/>
      <c r="L65" s="121"/>
      <c r="M65" s="126"/>
    </row>
    <row r="66" spans="1:14" x14ac:dyDescent="0.2">
      <c r="A66" s="125" t="s">
        <v>19</v>
      </c>
      <c r="B66" s="192"/>
      <c r="C66" s="126"/>
      <c r="D66" s="126"/>
      <c r="E66" s="126"/>
      <c r="F66" s="126"/>
      <c r="G66" s="126"/>
      <c r="H66" s="121"/>
      <c r="I66" s="121"/>
      <c r="J66" s="121"/>
      <c r="K66" s="121"/>
      <c r="L66" s="121"/>
      <c r="M66" s="126"/>
      <c r="N66" s="141"/>
    </row>
    <row r="67" spans="1:14" x14ac:dyDescent="0.2">
      <c r="A67" s="126"/>
      <c r="B67" s="192"/>
      <c r="C67" s="126"/>
      <c r="D67" s="126"/>
      <c r="E67" s="126"/>
      <c r="F67" s="126"/>
      <c r="G67" s="126"/>
      <c r="H67" s="121"/>
      <c r="I67" s="121"/>
      <c r="J67" s="121"/>
      <c r="K67" s="121"/>
      <c r="L67" s="121"/>
      <c r="M67" s="126"/>
      <c r="N67" s="141"/>
    </row>
    <row r="68" spans="1:14" x14ac:dyDescent="0.2">
      <c r="A68" s="125" t="s">
        <v>99</v>
      </c>
      <c r="B68" s="208" t="s">
        <v>312</v>
      </c>
      <c r="C68" s="126"/>
      <c r="D68" s="126"/>
      <c r="E68" s="126"/>
      <c r="F68" s="126"/>
      <c r="G68" s="126"/>
      <c r="H68" s="121"/>
      <c r="I68" s="121"/>
      <c r="J68" s="121"/>
      <c r="K68" s="121"/>
      <c r="L68" s="121"/>
      <c r="M68" s="126"/>
      <c r="N68" s="141"/>
    </row>
    <row r="69" spans="1:14" x14ac:dyDescent="0.2">
      <c r="A69" s="125" t="s">
        <v>100</v>
      </c>
      <c r="B69" s="208" t="s">
        <v>313</v>
      </c>
      <c r="C69" s="126"/>
      <c r="D69" s="126"/>
      <c r="E69" s="126"/>
      <c r="F69" s="126"/>
      <c r="G69" s="126"/>
      <c r="H69" s="121"/>
      <c r="I69" s="121"/>
      <c r="J69" s="121"/>
      <c r="K69" s="121"/>
      <c r="L69" s="121"/>
      <c r="M69" s="126"/>
      <c r="N69" s="141"/>
    </row>
    <row r="70" spans="1:14" x14ac:dyDescent="0.2">
      <c r="A70" s="125" t="s">
        <v>101</v>
      </c>
      <c r="B70" s="208" t="s">
        <v>314</v>
      </c>
      <c r="C70" s="126"/>
      <c r="D70" s="126"/>
      <c r="E70" s="126"/>
      <c r="F70" s="126"/>
      <c r="G70" s="126"/>
      <c r="H70" s="121"/>
      <c r="I70" s="121"/>
      <c r="J70" s="121"/>
      <c r="K70" s="121"/>
      <c r="L70" s="121"/>
      <c r="M70" s="126"/>
      <c r="N70" s="141"/>
    </row>
    <row r="71" spans="1:14" x14ac:dyDescent="0.2">
      <c r="A71" s="125" t="s">
        <v>102</v>
      </c>
      <c r="B71" s="208" t="s">
        <v>315</v>
      </c>
      <c r="C71" s="126"/>
      <c r="D71" s="126"/>
      <c r="E71" s="126"/>
      <c r="F71" s="126"/>
      <c r="G71" s="126"/>
      <c r="H71" s="121"/>
      <c r="I71" s="121"/>
      <c r="J71" s="121"/>
      <c r="K71" s="121"/>
      <c r="L71" s="121"/>
      <c r="M71" s="126"/>
      <c r="N71" s="141"/>
    </row>
    <row r="72" spans="1:14" x14ac:dyDescent="0.2">
      <c r="A72" s="125" t="s">
        <v>103</v>
      </c>
      <c r="B72" s="208" t="s">
        <v>316</v>
      </c>
      <c r="C72" s="126"/>
      <c r="D72" s="126"/>
      <c r="E72" s="126"/>
      <c r="F72" s="126"/>
      <c r="G72" s="126"/>
      <c r="H72" s="121"/>
      <c r="I72" s="121"/>
      <c r="J72" s="121"/>
      <c r="K72" s="121"/>
      <c r="L72" s="121"/>
      <c r="M72" s="126"/>
      <c r="N72" s="141"/>
    </row>
    <row r="73" spans="1:14" x14ac:dyDescent="0.2">
      <c r="A73" s="125" t="s">
        <v>104</v>
      </c>
      <c r="B73" s="208" t="s">
        <v>317</v>
      </c>
      <c r="C73" s="126"/>
      <c r="D73" s="126"/>
      <c r="E73" s="126"/>
      <c r="F73" s="126"/>
      <c r="G73" s="126"/>
      <c r="H73" s="121"/>
      <c r="I73" s="121"/>
      <c r="J73" s="121"/>
      <c r="K73" s="121"/>
      <c r="L73" s="121"/>
      <c r="M73" s="126"/>
      <c r="N73" s="141"/>
    </row>
    <row r="74" spans="1:14" x14ac:dyDescent="0.2">
      <c r="A74" s="125" t="s">
        <v>105</v>
      </c>
      <c r="B74" s="208" t="s">
        <v>318</v>
      </c>
      <c r="C74" s="126"/>
      <c r="D74" s="126"/>
      <c r="E74" s="126"/>
      <c r="F74" s="126"/>
      <c r="G74" s="126"/>
      <c r="H74" s="121"/>
      <c r="I74" s="121"/>
      <c r="J74" s="121"/>
      <c r="K74" s="121"/>
      <c r="L74" s="121"/>
      <c r="M74" s="126"/>
      <c r="N74" s="141"/>
    </row>
    <row r="75" spans="1:14" x14ac:dyDescent="0.2">
      <c r="A75" s="125" t="s">
        <v>106</v>
      </c>
      <c r="B75" s="208" t="s">
        <v>319</v>
      </c>
      <c r="C75" s="126"/>
      <c r="D75" s="126"/>
      <c r="E75" s="126"/>
      <c r="F75" s="126"/>
      <c r="G75" s="126"/>
      <c r="H75" s="121"/>
      <c r="I75" s="121"/>
      <c r="J75" s="121"/>
      <c r="K75" s="121"/>
      <c r="L75" s="121"/>
      <c r="M75" s="126"/>
      <c r="N75" s="141"/>
    </row>
    <row r="76" spans="1:14" x14ac:dyDescent="0.2">
      <c r="A76" s="125" t="s">
        <v>107</v>
      </c>
      <c r="B76" s="208" t="s">
        <v>320</v>
      </c>
      <c r="C76" s="126"/>
      <c r="D76" s="126"/>
      <c r="E76" s="126"/>
      <c r="F76" s="126"/>
      <c r="G76" s="126"/>
      <c r="H76" s="121"/>
      <c r="I76" s="121"/>
      <c r="J76" s="121"/>
      <c r="K76" s="121"/>
      <c r="L76" s="121"/>
      <c r="M76" s="126"/>
      <c r="N76" s="141"/>
    </row>
    <row r="77" spans="1:14" x14ac:dyDescent="0.2">
      <c r="A77" s="125" t="s">
        <v>108</v>
      </c>
      <c r="B77" s="208" t="s">
        <v>321</v>
      </c>
      <c r="C77" s="126"/>
      <c r="D77" s="126"/>
      <c r="E77" s="126"/>
      <c r="F77" s="126"/>
      <c r="G77" s="126"/>
      <c r="H77" s="121"/>
      <c r="I77" s="121"/>
      <c r="J77" s="121"/>
      <c r="K77" s="121"/>
      <c r="L77" s="121"/>
      <c r="M77" s="126"/>
      <c r="N77" s="141"/>
    </row>
    <row r="78" spans="1:14" x14ac:dyDescent="0.2">
      <c r="A78" s="125" t="s">
        <v>180</v>
      </c>
      <c r="B78" s="208" t="s">
        <v>322</v>
      </c>
      <c r="C78" s="126"/>
      <c r="D78" s="126"/>
      <c r="E78" s="126"/>
      <c r="F78" s="126"/>
      <c r="G78" s="126"/>
      <c r="H78" s="121"/>
      <c r="I78" s="121"/>
      <c r="J78" s="121"/>
      <c r="K78" s="121"/>
      <c r="L78" s="121"/>
      <c r="M78" s="126"/>
      <c r="N78" s="141"/>
    </row>
    <row r="79" spans="1:14" x14ac:dyDescent="0.2">
      <c r="A79" s="125" t="s">
        <v>181</v>
      </c>
      <c r="B79" s="208" t="s">
        <v>323</v>
      </c>
      <c r="C79" s="126"/>
      <c r="D79" s="126"/>
      <c r="E79" s="126"/>
      <c r="F79" s="126"/>
      <c r="G79" s="126"/>
      <c r="H79" s="121"/>
      <c r="I79" s="121"/>
      <c r="J79" s="121"/>
      <c r="K79" s="121"/>
      <c r="L79" s="121"/>
      <c r="M79" s="126"/>
      <c r="N79" s="141"/>
    </row>
    <row r="80" spans="1:14" x14ac:dyDescent="0.2">
      <c r="A80" s="125" t="s">
        <v>210</v>
      </c>
      <c r="B80" s="208" t="s">
        <v>307</v>
      </c>
      <c r="C80" s="126"/>
      <c r="D80" s="126"/>
      <c r="E80" s="126"/>
      <c r="F80" s="126"/>
      <c r="G80" s="126"/>
      <c r="H80" s="121"/>
      <c r="I80" s="121"/>
      <c r="J80" s="121"/>
      <c r="K80" s="121"/>
      <c r="L80" s="121"/>
      <c r="M80" s="126"/>
      <c r="N80" s="141"/>
    </row>
    <row r="81" spans="1:14" x14ac:dyDescent="0.2">
      <c r="A81" s="126"/>
      <c r="B81" s="192"/>
      <c r="C81" s="126"/>
      <c r="D81" s="126"/>
      <c r="E81" s="126"/>
      <c r="F81" s="126"/>
      <c r="G81" s="126"/>
      <c r="H81" s="121"/>
      <c r="I81" s="121"/>
      <c r="J81" s="121"/>
      <c r="K81" s="121"/>
      <c r="L81" s="121"/>
      <c r="M81" s="126"/>
      <c r="N81" s="141"/>
    </row>
    <row r="82" spans="1:14" x14ac:dyDescent="0.2">
      <c r="A82" s="166" t="s">
        <v>324</v>
      </c>
      <c r="B82" s="192"/>
      <c r="C82" s="126"/>
      <c r="D82" s="126"/>
      <c r="E82" s="126"/>
      <c r="F82" s="126"/>
      <c r="G82" s="126"/>
      <c r="H82" s="121"/>
      <c r="I82" s="121"/>
      <c r="J82" s="121"/>
      <c r="K82" s="121"/>
      <c r="L82" s="121"/>
      <c r="M82" s="126"/>
      <c r="N82" s="141"/>
    </row>
    <row r="83" spans="1:14" x14ac:dyDescent="0.2">
      <c r="A83" s="126"/>
      <c r="B83" s="192"/>
      <c r="C83" s="126"/>
      <c r="D83" s="126"/>
      <c r="E83" s="126"/>
      <c r="F83" s="126"/>
      <c r="G83" s="126"/>
      <c r="H83" s="121"/>
      <c r="I83" s="121"/>
      <c r="J83" s="121"/>
      <c r="K83" s="121"/>
      <c r="L83" s="121"/>
      <c r="M83" s="126"/>
      <c r="N83" s="141"/>
    </row>
    <row r="84" spans="1:14" x14ac:dyDescent="0.2">
      <c r="A84" s="126"/>
      <c r="B84" s="192"/>
      <c r="C84" s="126"/>
      <c r="D84" s="126"/>
      <c r="E84" s="126"/>
      <c r="F84" s="126"/>
      <c r="G84" s="126"/>
      <c r="H84" s="121"/>
      <c r="I84" s="121"/>
      <c r="J84" s="121"/>
      <c r="K84" s="121"/>
      <c r="L84" s="121"/>
      <c r="M84" s="126"/>
      <c r="N84" s="141"/>
    </row>
    <row r="85" spans="1:14" x14ac:dyDescent="0.2">
      <c r="A85" s="126"/>
      <c r="B85" s="192"/>
      <c r="C85" s="126"/>
      <c r="D85" s="126"/>
      <c r="E85" s="126"/>
      <c r="F85" s="126"/>
      <c r="G85" s="126"/>
      <c r="H85" s="121"/>
      <c r="I85" s="121"/>
      <c r="J85" s="121"/>
      <c r="K85" s="121"/>
      <c r="L85" s="121"/>
      <c r="M85" s="126"/>
      <c r="N85" s="141"/>
    </row>
    <row r="86" spans="1:14" x14ac:dyDescent="0.2">
      <c r="A86" s="126"/>
      <c r="B86" s="192"/>
      <c r="C86" s="126"/>
      <c r="D86" s="126"/>
      <c r="E86" s="126"/>
      <c r="F86" s="126"/>
      <c r="G86" s="126"/>
      <c r="H86" s="121"/>
      <c r="I86" s="121"/>
      <c r="J86" s="121"/>
      <c r="K86" s="121"/>
      <c r="L86" s="121"/>
      <c r="M86" s="126"/>
      <c r="N86" s="141"/>
    </row>
    <row r="87" spans="1:14" x14ac:dyDescent="0.2">
      <c r="A87" s="126"/>
      <c r="B87" s="192"/>
      <c r="C87" s="126"/>
      <c r="D87" s="126"/>
      <c r="E87" s="126"/>
      <c r="F87" s="126"/>
      <c r="G87" s="126"/>
      <c r="H87" s="121"/>
      <c r="I87" s="121"/>
      <c r="J87" s="121"/>
      <c r="K87" s="121"/>
      <c r="L87" s="121"/>
      <c r="M87" s="126"/>
      <c r="N87" s="141"/>
    </row>
    <row r="88" spans="1:14" x14ac:dyDescent="0.2">
      <c r="A88" s="126"/>
      <c r="B88" s="192"/>
      <c r="C88" s="126"/>
      <c r="D88" s="126"/>
      <c r="E88" s="126"/>
      <c r="F88" s="126"/>
      <c r="G88" s="126"/>
      <c r="H88" s="121"/>
      <c r="I88" s="121"/>
      <c r="J88" s="121"/>
      <c r="K88" s="121"/>
      <c r="L88" s="121"/>
      <c r="M88" s="126"/>
      <c r="N88" s="141"/>
    </row>
    <row r="89" spans="1:14" x14ac:dyDescent="0.2">
      <c r="A89" s="126"/>
      <c r="B89" s="192"/>
      <c r="C89" s="126"/>
      <c r="D89" s="126"/>
      <c r="E89" s="126"/>
      <c r="F89" s="126"/>
      <c r="G89" s="126"/>
      <c r="H89" s="121"/>
      <c r="I89" s="121"/>
      <c r="J89" s="121"/>
      <c r="K89" s="121"/>
      <c r="L89" s="121"/>
      <c r="M89" s="126"/>
      <c r="N89" s="141"/>
    </row>
    <row r="90" spans="1:14" x14ac:dyDescent="0.2">
      <c r="A90" s="126"/>
      <c r="B90" s="192"/>
      <c r="C90" s="126"/>
      <c r="D90" s="126"/>
      <c r="E90" s="126"/>
      <c r="F90" s="126"/>
      <c r="G90" s="126"/>
      <c r="H90" s="121"/>
      <c r="I90" s="121"/>
      <c r="J90" s="121"/>
      <c r="K90" s="121"/>
      <c r="L90" s="121"/>
      <c r="M90" s="126"/>
      <c r="N90" s="141"/>
    </row>
    <row r="91" spans="1:14" x14ac:dyDescent="0.2">
      <c r="A91" s="126"/>
      <c r="B91" s="192"/>
      <c r="C91" s="126"/>
      <c r="D91" s="126"/>
      <c r="E91" s="126"/>
      <c r="F91" s="126"/>
      <c r="G91" s="126"/>
      <c r="H91" s="121"/>
      <c r="I91" s="121"/>
      <c r="J91" s="121"/>
      <c r="K91" s="121"/>
      <c r="L91" s="121"/>
      <c r="M91" s="126"/>
      <c r="N91" s="141"/>
    </row>
    <row r="92" spans="1:14" x14ac:dyDescent="0.2">
      <c r="A92" s="126"/>
      <c r="B92" s="192"/>
      <c r="C92" s="126"/>
      <c r="D92" s="126"/>
      <c r="E92" s="126"/>
      <c r="F92" s="126"/>
      <c r="G92" s="126"/>
      <c r="H92" s="121"/>
      <c r="I92" s="121"/>
      <c r="J92" s="121"/>
      <c r="K92" s="121"/>
      <c r="L92" s="121"/>
      <c r="M92" s="126"/>
      <c r="N92" s="141"/>
    </row>
    <row r="93" spans="1:14" x14ac:dyDescent="0.2">
      <c r="A93" s="126"/>
      <c r="B93" s="192"/>
      <c r="C93" s="126"/>
      <c r="D93" s="126"/>
      <c r="E93" s="126"/>
      <c r="F93" s="126"/>
      <c r="G93" s="126"/>
      <c r="H93" s="121"/>
      <c r="I93" s="121"/>
      <c r="J93" s="121"/>
      <c r="K93" s="121"/>
      <c r="L93" s="121"/>
      <c r="M93" s="126"/>
      <c r="N93" s="141"/>
    </row>
    <row r="94" spans="1:14" x14ac:dyDescent="0.2">
      <c r="A94" s="126"/>
      <c r="B94" s="192"/>
      <c r="C94" s="126"/>
      <c r="D94" s="126"/>
      <c r="E94" s="126"/>
      <c r="F94" s="126"/>
      <c r="G94" s="126"/>
      <c r="H94" s="121"/>
      <c r="I94" s="121"/>
      <c r="J94" s="121"/>
      <c r="K94" s="121"/>
      <c r="L94" s="121"/>
      <c r="M94" s="126"/>
      <c r="N94" s="141"/>
    </row>
    <row r="95" spans="1:14" x14ac:dyDescent="0.2">
      <c r="A95" s="126"/>
      <c r="B95" s="192"/>
      <c r="C95" s="126"/>
      <c r="D95" s="126"/>
      <c r="E95" s="126"/>
      <c r="F95" s="126"/>
      <c r="G95" s="126"/>
      <c r="H95" s="121"/>
      <c r="I95" s="121"/>
      <c r="J95" s="121"/>
      <c r="K95" s="121"/>
      <c r="L95" s="121"/>
      <c r="M95" s="126"/>
      <c r="N95" s="141"/>
    </row>
    <row r="96" spans="1:14" x14ac:dyDescent="0.2">
      <c r="A96" s="126"/>
      <c r="B96" s="192"/>
      <c r="C96" s="126"/>
      <c r="D96" s="126"/>
      <c r="E96" s="126"/>
      <c r="F96" s="126"/>
      <c r="G96" s="126"/>
      <c r="H96" s="121"/>
      <c r="I96" s="121"/>
      <c r="J96" s="121"/>
      <c r="K96" s="121"/>
      <c r="L96" s="121"/>
      <c r="M96" s="126"/>
      <c r="N96" s="141"/>
    </row>
    <row r="97" spans="1:14" x14ac:dyDescent="0.2">
      <c r="A97" s="126"/>
      <c r="B97" s="192"/>
      <c r="C97" s="126"/>
      <c r="D97" s="126"/>
      <c r="E97" s="126"/>
      <c r="F97" s="126"/>
      <c r="G97" s="126"/>
      <c r="H97" s="121"/>
      <c r="I97" s="121"/>
      <c r="J97" s="121"/>
      <c r="K97" s="121"/>
      <c r="L97" s="121"/>
      <c r="M97" s="126"/>
      <c r="N97" s="141"/>
    </row>
    <row r="98" spans="1:14" x14ac:dyDescent="0.2">
      <c r="A98" s="126"/>
      <c r="B98" s="192"/>
      <c r="C98" s="126"/>
      <c r="D98" s="126"/>
      <c r="E98" s="126"/>
      <c r="F98" s="126"/>
      <c r="G98" s="126"/>
      <c r="H98" s="121"/>
      <c r="I98" s="121"/>
      <c r="J98" s="121"/>
      <c r="K98" s="121"/>
      <c r="L98" s="121"/>
      <c r="M98" s="126"/>
      <c r="N98" s="141"/>
    </row>
    <row r="99" spans="1:14" x14ac:dyDescent="0.2">
      <c r="A99" s="126"/>
      <c r="B99" s="192"/>
      <c r="C99" s="126"/>
      <c r="D99" s="126"/>
      <c r="E99" s="126"/>
      <c r="F99" s="126"/>
      <c r="G99" s="126"/>
      <c r="H99" s="121"/>
      <c r="I99" s="121"/>
      <c r="J99" s="121"/>
      <c r="K99" s="121"/>
      <c r="L99" s="121"/>
      <c r="M99" s="126"/>
      <c r="N99" s="141"/>
    </row>
    <row r="100" spans="1:14" x14ac:dyDescent="0.2">
      <c r="A100" s="126"/>
      <c r="B100" s="192"/>
      <c r="C100" s="126"/>
      <c r="D100" s="126"/>
      <c r="E100" s="126"/>
      <c r="F100" s="126"/>
      <c r="G100" s="126"/>
      <c r="H100" s="121"/>
      <c r="I100" s="121"/>
      <c r="J100" s="121"/>
      <c r="K100" s="121"/>
      <c r="L100" s="121"/>
      <c r="M100" s="126"/>
      <c r="N100" s="141"/>
    </row>
    <row r="101" spans="1:14" x14ac:dyDescent="0.2">
      <c r="A101" s="126"/>
      <c r="B101" s="192"/>
      <c r="C101" s="126"/>
      <c r="D101" s="126"/>
      <c r="E101" s="126"/>
      <c r="F101" s="126"/>
      <c r="G101" s="126"/>
      <c r="H101" s="121"/>
      <c r="I101" s="121"/>
      <c r="J101" s="121"/>
      <c r="K101" s="121"/>
      <c r="L101" s="121"/>
      <c r="M101" s="126"/>
      <c r="N101" s="141"/>
    </row>
    <row r="102" spans="1:14" x14ac:dyDescent="0.2">
      <c r="A102" s="126"/>
      <c r="B102" s="192"/>
      <c r="C102" s="126"/>
      <c r="D102" s="126"/>
      <c r="E102" s="126"/>
      <c r="F102" s="126"/>
      <c r="G102" s="126"/>
      <c r="H102" s="121"/>
      <c r="I102" s="121"/>
      <c r="J102" s="121"/>
      <c r="K102" s="121"/>
      <c r="L102" s="121"/>
      <c r="M102" s="126"/>
      <c r="N102" s="141"/>
    </row>
    <row r="103" spans="1:14" x14ac:dyDescent="0.2">
      <c r="A103" s="126"/>
      <c r="B103" s="192"/>
      <c r="C103" s="126"/>
      <c r="D103" s="126"/>
      <c r="E103" s="126"/>
      <c r="F103" s="126"/>
      <c r="G103" s="126"/>
      <c r="H103" s="121"/>
      <c r="I103" s="121"/>
      <c r="J103" s="121"/>
      <c r="K103" s="121"/>
      <c r="L103" s="121"/>
      <c r="M103" s="126"/>
      <c r="N103" s="141"/>
    </row>
    <row r="104" spans="1:14" x14ac:dyDescent="0.2">
      <c r="A104" s="126"/>
      <c r="B104" s="192"/>
      <c r="C104" s="126"/>
      <c r="D104" s="126"/>
      <c r="E104" s="126"/>
      <c r="F104" s="126"/>
      <c r="G104" s="126"/>
      <c r="H104" s="121"/>
      <c r="I104" s="121"/>
      <c r="J104" s="121"/>
      <c r="K104" s="121"/>
      <c r="L104" s="121"/>
      <c r="M104" s="126"/>
      <c r="N104" s="141"/>
    </row>
    <row r="105" spans="1:14" x14ac:dyDescent="0.2">
      <c r="A105" s="126"/>
      <c r="B105" s="192"/>
      <c r="C105" s="126"/>
      <c r="D105" s="126"/>
      <c r="E105" s="126"/>
      <c r="F105" s="126"/>
      <c r="G105" s="126"/>
      <c r="H105" s="121"/>
      <c r="I105" s="121"/>
      <c r="J105" s="121"/>
      <c r="K105" s="121"/>
      <c r="L105" s="121"/>
      <c r="M105" s="126"/>
      <c r="N105" s="141"/>
    </row>
    <row r="106" spans="1:14" x14ac:dyDescent="0.2">
      <c r="A106" s="126"/>
      <c r="B106" s="192"/>
      <c r="C106" s="126"/>
      <c r="D106" s="126"/>
      <c r="E106" s="126"/>
      <c r="F106" s="126"/>
      <c r="G106" s="126"/>
      <c r="H106" s="121"/>
      <c r="I106" s="121"/>
      <c r="J106" s="121"/>
      <c r="K106" s="121"/>
      <c r="L106" s="121"/>
      <c r="M106" s="126"/>
      <c r="N106" s="141"/>
    </row>
    <row r="107" spans="1:14" x14ac:dyDescent="0.2">
      <c r="A107" s="126"/>
      <c r="B107" s="192"/>
      <c r="C107" s="126"/>
      <c r="D107" s="126"/>
      <c r="E107" s="126"/>
      <c r="F107" s="126"/>
      <c r="G107" s="126"/>
      <c r="H107" s="121"/>
      <c r="I107" s="121"/>
      <c r="J107" s="121"/>
      <c r="K107" s="121"/>
      <c r="L107" s="121"/>
      <c r="M107" s="126"/>
      <c r="N107" s="141"/>
    </row>
    <row r="108" spans="1:14" x14ac:dyDescent="0.2">
      <c r="A108" s="126"/>
      <c r="B108" s="192"/>
      <c r="C108" s="126"/>
      <c r="D108" s="126"/>
      <c r="E108" s="126"/>
      <c r="F108" s="126"/>
      <c r="G108" s="126"/>
      <c r="H108" s="121"/>
      <c r="I108" s="121"/>
      <c r="J108" s="121"/>
      <c r="K108" s="121"/>
      <c r="L108" s="121"/>
      <c r="M108" s="126"/>
      <c r="N108" s="14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121"/>
  <sheetViews>
    <sheetView workbookViewId="0">
      <selection activeCell="G66" sqref="G66"/>
    </sheetView>
  </sheetViews>
  <sheetFormatPr baseColWidth="10" defaultColWidth="11.42578125" defaultRowHeight="12.75" x14ac:dyDescent="0.2"/>
  <cols>
    <col min="1" max="6" width="11.42578125" style="28"/>
    <col min="7" max="7" width="11.42578125" style="209"/>
    <col min="8" max="13" width="11.42578125" style="28"/>
    <col min="14" max="14" width="11.42578125" style="29"/>
    <col min="15" max="16384" width="11.42578125" style="28"/>
  </cols>
  <sheetData>
    <row r="1" spans="1:15" x14ac:dyDescent="0.2">
      <c r="A1" s="110" t="s">
        <v>325</v>
      </c>
      <c r="B1" s="111"/>
      <c r="C1" s="111"/>
      <c r="D1" s="111"/>
      <c r="E1" s="111"/>
      <c r="F1" s="111"/>
      <c r="H1" s="111"/>
      <c r="I1" s="111"/>
      <c r="J1" s="111"/>
      <c r="K1" s="111"/>
      <c r="L1" s="111"/>
      <c r="M1" s="111"/>
      <c r="N1" s="164"/>
      <c r="O1" s="111"/>
    </row>
    <row r="2" spans="1:15" x14ac:dyDescent="0.2">
      <c r="A2" s="110" t="s">
        <v>279</v>
      </c>
      <c r="B2" s="111"/>
      <c r="C2" s="111"/>
      <c r="D2" s="111"/>
      <c r="E2" s="111"/>
      <c r="F2" s="111"/>
      <c r="H2" s="111"/>
      <c r="I2" s="111"/>
      <c r="J2" s="111"/>
      <c r="K2" s="111"/>
      <c r="L2" s="111"/>
      <c r="M2" s="111"/>
      <c r="N2" s="164"/>
      <c r="O2" s="111"/>
    </row>
    <row r="3" spans="1:15" x14ac:dyDescent="0.2">
      <c r="A3" s="111"/>
      <c r="B3" s="111"/>
      <c r="C3" s="111"/>
      <c r="D3" s="111"/>
      <c r="E3" s="111"/>
      <c r="F3" s="111"/>
      <c r="H3" s="111"/>
      <c r="I3" s="111"/>
      <c r="J3" s="111"/>
      <c r="K3" s="111"/>
      <c r="L3" s="111"/>
      <c r="M3" s="111"/>
      <c r="N3" s="164"/>
      <c r="O3" s="111"/>
    </row>
    <row r="4" spans="1:15" s="33" customFormat="1" x14ac:dyDescent="0.2">
      <c r="A4" s="167"/>
      <c r="B4" s="170" t="s">
        <v>3</v>
      </c>
      <c r="C4" s="170" t="s">
        <v>4</v>
      </c>
      <c r="D4" s="170" t="s">
        <v>5</v>
      </c>
      <c r="E4" s="170" t="s">
        <v>6</v>
      </c>
      <c r="F4" s="170" t="s">
        <v>7</v>
      </c>
      <c r="G4" s="168" t="s">
        <v>8</v>
      </c>
      <c r="H4" s="170" t="s">
        <v>105</v>
      </c>
      <c r="I4" s="170" t="s">
        <v>106</v>
      </c>
      <c r="J4" s="170" t="s">
        <v>107</v>
      </c>
      <c r="K4" s="170" t="s">
        <v>108</v>
      </c>
      <c r="L4" s="170" t="s">
        <v>180</v>
      </c>
      <c r="M4" s="170" t="s">
        <v>181</v>
      </c>
      <c r="N4" s="168" t="s">
        <v>15</v>
      </c>
      <c r="O4" s="167"/>
    </row>
    <row r="5" spans="1:15" x14ac:dyDescent="0.2">
      <c r="A5" s="187">
        <f>A6-1</f>
        <v>1954</v>
      </c>
      <c r="B5" s="173">
        <v>1.0249999999999999</v>
      </c>
      <c r="C5" s="210" t="s">
        <v>18</v>
      </c>
      <c r="D5" s="210" t="s">
        <v>18</v>
      </c>
      <c r="E5" s="210" t="s">
        <v>18</v>
      </c>
      <c r="F5" s="210" t="s">
        <v>18</v>
      </c>
      <c r="G5" s="173">
        <v>83.58</v>
      </c>
      <c r="H5" s="210" t="s">
        <v>18</v>
      </c>
      <c r="I5" s="210" t="s">
        <v>18</v>
      </c>
      <c r="J5" s="210" t="s">
        <v>18</v>
      </c>
      <c r="K5" s="210" t="s">
        <v>18</v>
      </c>
      <c r="L5" s="210" t="s">
        <v>18</v>
      </c>
      <c r="M5" s="210" t="s">
        <v>18</v>
      </c>
      <c r="N5" s="173">
        <f t="shared" ref="N5:N36" si="0">G5+B5</f>
        <v>84.605000000000004</v>
      </c>
      <c r="O5" s="111"/>
    </row>
    <row r="6" spans="1:15" x14ac:dyDescent="0.2">
      <c r="A6" s="187">
        <f>A7-1</f>
        <v>1955</v>
      </c>
      <c r="B6" s="173">
        <v>0.98799999999999999</v>
      </c>
      <c r="C6" s="210" t="s">
        <v>18</v>
      </c>
      <c r="D6" s="210" t="s">
        <v>18</v>
      </c>
      <c r="E6" s="210" t="s">
        <v>18</v>
      </c>
      <c r="F6" s="210" t="s">
        <v>18</v>
      </c>
      <c r="G6" s="173">
        <v>80.11</v>
      </c>
      <c r="H6" s="210" t="s">
        <v>18</v>
      </c>
      <c r="I6" s="210" t="s">
        <v>18</v>
      </c>
      <c r="J6" s="210" t="s">
        <v>18</v>
      </c>
      <c r="K6" s="210" t="s">
        <v>18</v>
      </c>
      <c r="L6" s="210" t="s">
        <v>18</v>
      </c>
      <c r="M6" s="210" t="s">
        <v>18</v>
      </c>
      <c r="N6" s="173">
        <f t="shared" si="0"/>
        <v>81.097999999999999</v>
      </c>
      <c r="O6" s="111"/>
    </row>
    <row r="7" spans="1:15" x14ac:dyDescent="0.2">
      <c r="A7" s="187">
        <v>1956</v>
      </c>
      <c r="B7" s="173">
        <v>0.93</v>
      </c>
      <c r="C7" s="210" t="s">
        <v>18</v>
      </c>
      <c r="D7" s="210" t="s">
        <v>18</v>
      </c>
      <c r="E7" s="210" t="s">
        <v>18</v>
      </c>
      <c r="F7" s="210" t="s">
        <v>18</v>
      </c>
      <c r="G7" s="173">
        <v>66.569999999999993</v>
      </c>
      <c r="H7" s="210" t="s">
        <v>18</v>
      </c>
      <c r="I7" s="210" t="s">
        <v>18</v>
      </c>
      <c r="J7" s="210" t="s">
        <v>18</v>
      </c>
      <c r="K7" s="210" t="s">
        <v>18</v>
      </c>
      <c r="L7" s="210" t="s">
        <v>18</v>
      </c>
      <c r="M7" s="210" t="s">
        <v>18</v>
      </c>
      <c r="N7" s="173">
        <f t="shared" si="0"/>
        <v>67.5</v>
      </c>
      <c r="O7" s="111"/>
    </row>
    <row r="8" spans="1:15" x14ac:dyDescent="0.2">
      <c r="A8" s="187">
        <v>1957</v>
      </c>
      <c r="B8" s="173">
        <v>1.47</v>
      </c>
      <c r="C8" s="210" t="s">
        <v>18</v>
      </c>
      <c r="D8" s="210" t="s">
        <v>18</v>
      </c>
      <c r="E8" s="210" t="s">
        <v>18</v>
      </c>
      <c r="F8" s="210" t="s">
        <v>18</v>
      </c>
      <c r="G8" s="173">
        <v>81.73</v>
      </c>
      <c r="H8" s="210" t="s">
        <v>18</v>
      </c>
      <c r="I8" s="210" t="s">
        <v>18</v>
      </c>
      <c r="J8" s="210" t="s">
        <v>18</v>
      </c>
      <c r="K8" s="210" t="s">
        <v>18</v>
      </c>
      <c r="L8" s="210" t="s">
        <v>18</v>
      </c>
      <c r="M8" s="210" t="s">
        <v>18</v>
      </c>
      <c r="N8" s="173">
        <f t="shared" si="0"/>
        <v>83.2</v>
      </c>
      <c r="O8" s="111"/>
    </row>
    <row r="9" spans="1:15" x14ac:dyDescent="0.2">
      <c r="A9" s="187">
        <v>1958</v>
      </c>
      <c r="B9" s="173">
        <v>1.78</v>
      </c>
      <c r="C9" s="210" t="s">
        <v>18</v>
      </c>
      <c r="D9" s="210" t="s">
        <v>18</v>
      </c>
      <c r="E9" s="210" t="s">
        <v>18</v>
      </c>
      <c r="F9" s="210" t="s">
        <v>18</v>
      </c>
      <c r="G9" s="173">
        <v>90.22</v>
      </c>
      <c r="H9" s="210" t="s">
        <v>18</v>
      </c>
      <c r="I9" s="210" t="s">
        <v>18</v>
      </c>
      <c r="J9" s="210" t="s">
        <v>18</v>
      </c>
      <c r="K9" s="210" t="s">
        <v>18</v>
      </c>
      <c r="L9" s="210" t="s">
        <v>18</v>
      </c>
      <c r="M9" s="210" t="s">
        <v>18</v>
      </c>
      <c r="N9" s="173">
        <f t="shared" si="0"/>
        <v>92</v>
      </c>
      <c r="O9" s="111"/>
    </row>
    <row r="10" spans="1:15" x14ac:dyDescent="0.2">
      <c r="A10" s="187">
        <v>1959</v>
      </c>
      <c r="B10" s="173">
        <v>1.81</v>
      </c>
      <c r="C10" s="210" t="s">
        <v>18</v>
      </c>
      <c r="D10" s="210" t="s">
        <v>18</v>
      </c>
      <c r="E10" s="210" t="s">
        <v>18</v>
      </c>
      <c r="F10" s="210" t="s">
        <v>18</v>
      </c>
      <c r="G10" s="173">
        <v>74.89</v>
      </c>
      <c r="H10" s="210" t="s">
        <v>18</v>
      </c>
      <c r="I10" s="210" t="s">
        <v>18</v>
      </c>
      <c r="J10" s="210" t="s">
        <v>18</v>
      </c>
      <c r="K10" s="210" t="s">
        <v>18</v>
      </c>
      <c r="L10" s="210" t="s">
        <v>18</v>
      </c>
      <c r="M10" s="210" t="s">
        <v>18</v>
      </c>
      <c r="N10" s="173">
        <f t="shared" si="0"/>
        <v>76.7</v>
      </c>
      <c r="O10" s="111"/>
    </row>
    <row r="11" spans="1:15" x14ac:dyDescent="0.2">
      <c r="A11" s="187">
        <v>1960</v>
      </c>
      <c r="B11" s="173">
        <v>2.42</v>
      </c>
      <c r="C11" s="210" t="s">
        <v>18</v>
      </c>
      <c r="D11" s="210" t="s">
        <v>18</v>
      </c>
      <c r="E11" s="210" t="s">
        <v>18</v>
      </c>
      <c r="F11" s="210" t="s">
        <v>18</v>
      </c>
      <c r="G11" s="173">
        <v>81.88</v>
      </c>
      <c r="H11" s="210" t="s">
        <v>18</v>
      </c>
      <c r="I11" s="210" t="s">
        <v>18</v>
      </c>
      <c r="J11" s="210" t="s">
        <v>18</v>
      </c>
      <c r="K11" s="210" t="s">
        <v>18</v>
      </c>
      <c r="L11" s="210" t="s">
        <v>18</v>
      </c>
      <c r="M11" s="210" t="s">
        <v>18</v>
      </c>
      <c r="N11" s="173">
        <f t="shared" si="0"/>
        <v>84.3</v>
      </c>
      <c r="O11" s="111"/>
    </row>
    <row r="12" spans="1:15" x14ac:dyDescent="0.2">
      <c r="A12" s="187">
        <v>1961</v>
      </c>
      <c r="B12" s="173">
        <v>2.19</v>
      </c>
      <c r="C12" s="210" t="s">
        <v>18</v>
      </c>
      <c r="D12" s="210" t="s">
        <v>18</v>
      </c>
      <c r="E12" s="210" t="s">
        <v>18</v>
      </c>
      <c r="F12" s="210" t="s">
        <v>18</v>
      </c>
      <c r="G12" s="173">
        <v>82.01</v>
      </c>
      <c r="H12" s="210" t="s">
        <v>18</v>
      </c>
      <c r="I12" s="210" t="s">
        <v>18</v>
      </c>
      <c r="J12" s="210" t="s">
        <v>18</v>
      </c>
      <c r="K12" s="210" t="s">
        <v>18</v>
      </c>
      <c r="L12" s="210" t="s">
        <v>18</v>
      </c>
      <c r="M12" s="210" t="s">
        <v>18</v>
      </c>
      <c r="N12" s="173">
        <f t="shared" si="0"/>
        <v>84.2</v>
      </c>
      <c r="O12" s="111"/>
    </row>
    <row r="13" spans="1:15" x14ac:dyDescent="0.2">
      <c r="A13" s="187">
        <v>1962</v>
      </c>
      <c r="B13" s="173">
        <v>1.72</v>
      </c>
      <c r="C13" s="210" t="s">
        <v>18</v>
      </c>
      <c r="D13" s="210" t="s">
        <v>18</v>
      </c>
      <c r="E13" s="210" t="s">
        <v>18</v>
      </c>
      <c r="F13" s="210" t="s">
        <v>18</v>
      </c>
      <c r="G13" s="173">
        <v>91.18</v>
      </c>
      <c r="H13" s="210" t="s">
        <v>18</v>
      </c>
      <c r="I13" s="210" t="s">
        <v>18</v>
      </c>
      <c r="J13" s="210" t="s">
        <v>18</v>
      </c>
      <c r="K13" s="210" t="s">
        <v>18</v>
      </c>
      <c r="L13" s="210" t="s">
        <v>18</v>
      </c>
      <c r="M13" s="210" t="s">
        <v>18</v>
      </c>
      <c r="N13" s="173">
        <f t="shared" si="0"/>
        <v>92.9</v>
      </c>
      <c r="O13" s="111"/>
    </row>
    <row r="14" spans="1:15" x14ac:dyDescent="0.2">
      <c r="A14" s="187">
        <v>1963</v>
      </c>
      <c r="B14" s="173">
        <v>3.94</v>
      </c>
      <c r="C14" s="210" t="s">
        <v>18</v>
      </c>
      <c r="D14" s="210" t="s">
        <v>18</v>
      </c>
      <c r="E14" s="210" t="s">
        <v>18</v>
      </c>
      <c r="F14" s="210" t="s">
        <v>18</v>
      </c>
      <c r="G14" s="173">
        <v>91.06</v>
      </c>
      <c r="H14" s="210" t="s">
        <v>18</v>
      </c>
      <c r="I14" s="210" t="s">
        <v>18</v>
      </c>
      <c r="J14" s="210" t="s">
        <v>18</v>
      </c>
      <c r="K14" s="210" t="s">
        <v>18</v>
      </c>
      <c r="L14" s="210" t="s">
        <v>18</v>
      </c>
      <c r="M14" s="210" t="s">
        <v>18</v>
      </c>
      <c r="N14" s="173">
        <f t="shared" si="0"/>
        <v>95</v>
      </c>
      <c r="O14" s="111"/>
    </row>
    <row r="15" spans="1:15" x14ac:dyDescent="0.2">
      <c r="A15" s="187">
        <v>1964</v>
      </c>
      <c r="B15" s="173">
        <v>15.38</v>
      </c>
      <c r="C15" s="210" t="s">
        <v>18</v>
      </c>
      <c r="D15" s="210" t="s">
        <v>18</v>
      </c>
      <c r="E15" s="210" t="s">
        <v>18</v>
      </c>
      <c r="F15" s="210" t="s">
        <v>18</v>
      </c>
      <c r="G15" s="173">
        <v>98.02</v>
      </c>
      <c r="H15" s="210" t="s">
        <v>18</v>
      </c>
      <c r="I15" s="210" t="s">
        <v>18</v>
      </c>
      <c r="J15" s="210" t="s">
        <v>18</v>
      </c>
      <c r="K15" s="210" t="s">
        <v>18</v>
      </c>
      <c r="L15" s="210" t="s">
        <v>18</v>
      </c>
      <c r="M15" s="210" t="s">
        <v>18</v>
      </c>
      <c r="N15" s="173">
        <f t="shared" si="0"/>
        <v>113.39999999999999</v>
      </c>
      <c r="O15" s="111"/>
    </row>
    <row r="16" spans="1:15" x14ac:dyDescent="0.2">
      <c r="A16" s="187">
        <v>1965</v>
      </c>
      <c r="B16" s="173">
        <v>18.23</v>
      </c>
      <c r="C16" s="210" t="s">
        <v>18</v>
      </c>
      <c r="D16" s="210" t="s">
        <v>18</v>
      </c>
      <c r="E16" s="210" t="s">
        <v>18</v>
      </c>
      <c r="F16" s="210" t="s">
        <v>18</v>
      </c>
      <c r="G16" s="173">
        <v>93.57</v>
      </c>
      <c r="H16" s="210" t="s">
        <v>18</v>
      </c>
      <c r="I16" s="210" t="s">
        <v>18</v>
      </c>
      <c r="J16" s="210" t="s">
        <v>18</v>
      </c>
      <c r="K16" s="210" t="s">
        <v>18</v>
      </c>
      <c r="L16" s="210" t="s">
        <v>18</v>
      </c>
      <c r="M16" s="210" t="s">
        <v>18</v>
      </c>
      <c r="N16" s="173">
        <f t="shared" si="0"/>
        <v>111.8</v>
      </c>
      <c r="O16" s="111"/>
    </row>
    <row r="17" spans="1:15" x14ac:dyDescent="0.2">
      <c r="A17" s="187">
        <v>1966</v>
      </c>
      <c r="B17" s="173">
        <v>25.15</v>
      </c>
      <c r="C17" s="210" t="s">
        <v>18</v>
      </c>
      <c r="D17" s="210" t="s">
        <v>18</v>
      </c>
      <c r="E17" s="210" t="s">
        <v>18</v>
      </c>
      <c r="F17" s="210" t="s">
        <v>18</v>
      </c>
      <c r="G17" s="173">
        <v>110.35</v>
      </c>
      <c r="H17" s="210" t="s">
        <v>18</v>
      </c>
      <c r="I17" s="210" t="s">
        <v>18</v>
      </c>
      <c r="J17" s="210" t="s">
        <v>18</v>
      </c>
      <c r="K17" s="210" t="s">
        <v>18</v>
      </c>
      <c r="L17" s="210" t="s">
        <v>18</v>
      </c>
      <c r="M17" s="210" t="s">
        <v>18</v>
      </c>
      <c r="N17" s="173">
        <f t="shared" si="0"/>
        <v>135.5</v>
      </c>
      <c r="O17" s="111"/>
    </row>
    <row r="18" spans="1:15" x14ac:dyDescent="0.2">
      <c r="A18" s="187">
        <v>1967</v>
      </c>
      <c r="B18" s="173">
        <v>26.9</v>
      </c>
      <c r="C18" s="210" t="s">
        <v>18</v>
      </c>
      <c r="D18" s="210" t="s">
        <v>18</v>
      </c>
      <c r="E18" s="210" t="s">
        <v>18</v>
      </c>
      <c r="F18" s="210" t="s">
        <v>18</v>
      </c>
      <c r="G18" s="173">
        <v>116.9</v>
      </c>
      <c r="H18" s="210" t="s">
        <v>18</v>
      </c>
      <c r="I18" s="210" t="s">
        <v>18</v>
      </c>
      <c r="J18" s="210" t="s">
        <v>18</v>
      </c>
      <c r="K18" s="210" t="s">
        <v>18</v>
      </c>
      <c r="L18" s="210" t="s">
        <v>18</v>
      </c>
      <c r="M18" s="210" t="s">
        <v>18</v>
      </c>
      <c r="N18" s="173">
        <f t="shared" si="0"/>
        <v>143.80000000000001</v>
      </c>
      <c r="O18" s="111"/>
    </row>
    <row r="19" spans="1:15" x14ac:dyDescent="0.2">
      <c r="A19" s="187">
        <v>1968</v>
      </c>
      <c r="B19" s="173">
        <v>36.22</v>
      </c>
      <c r="C19" s="210" t="s">
        <v>18</v>
      </c>
      <c r="D19" s="210" t="s">
        <v>18</v>
      </c>
      <c r="E19" s="210" t="s">
        <v>18</v>
      </c>
      <c r="F19" s="210" t="s">
        <v>18</v>
      </c>
      <c r="G19" s="173">
        <v>134.58000000000001</v>
      </c>
      <c r="H19" s="210" t="s">
        <v>18</v>
      </c>
      <c r="I19" s="210" t="s">
        <v>18</v>
      </c>
      <c r="J19" s="210" t="s">
        <v>18</v>
      </c>
      <c r="K19" s="210" t="s">
        <v>18</v>
      </c>
      <c r="L19" s="210" t="s">
        <v>18</v>
      </c>
      <c r="M19" s="210" t="s">
        <v>18</v>
      </c>
      <c r="N19" s="173">
        <f t="shared" si="0"/>
        <v>170.8</v>
      </c>
      <c r="O19" s="111"/>
    </row>
    <row r="20" spans="1:15" x14ac:dyDescent="0.2">
      <c r="A20" s="187">
        <v>1969</v>
      </c>
      <c r="B20" s="173">
        <v>37.74</v>
      </c>
      <c r="C20" s="210" t="s">
        <v>18</v>
      </c>
      <c r="D20" s="210" t="s">
        <v>18</v>
      </c>
      <c r="E20" s="210" t="s">
        <v>18</v>
      </c>
      <c r="F20" s="210" t="s">
        <v>18</v>
      </c>
      <c r="G20" s="173">
        <v>151.96</v>
      </c>
      <c r="H20" s="210" t="s">
        <v>18</v>
      </c>
      <c r="I20" s="210" t="s">
        <v>18</v>
      </c>
      <c r="J20" s="210" t="s">
        <v>18</v>
      </c>
      <c r="K20" s="210" t="s">
        <v>18</v>
      </c>
      <c r="L20" s="210" t="s">
        <v>18</v>
      </c>
      <c r="M20" s="210" t="s">
        <v>18</v>
      </c>
      <c r="N20" s="173">
        <f t="shared" si="0"/>
        <v>189.70000000000002</v>
      </c>
      <c r="O20" s="111"/>
    </row>
    <row r="21" spans="1:15" x14ac:dyDescent="0.2">
      <c r="A21" s="187">
        <v>1970</v>
      </c>
      <c r="B21" s="173">
        <v>46.09</v>
      </c>
      <c r="C21" s="210" t="s">
        <v>18</v>
      </c>
      <c r="D21" s="210" t="s">
        <v>18</v>
      </c>
      <c r="E21" s="210" t="s">
        <v>18</v>
      </c>
      <c r="F21" s="210" t="s">
        <v>18</v>
      </c>
      <c r="G21" s="173">
        <v>185.11</v>
      </c>
      <c r="H21" s="210" t="s">
        <v>18</v>
      </c>
      <c r="I21" s="210" t="s">
        <v>18</v>
      </c>
      <c r="J21" s="210" t="s">
        <v>18</v>
      </c>
      <c r="K21" s="210" t="s">
        <v>18</v>
      </c>
      <c r="L21" s="210" t="s">
        <v>18</v>
      </c>
      <c r="M21" s="210" t="s">
        <v>18</v>
      </c>
      <c r="N21" s="173">
        <f t="shared" si="0"/>
        <v>231.20000000000002</v>
      </c>
      <c r="O21" s="111"/>
    </row>
    <row r="22" spans="1:15" x14ac:dyDescent="0.2">
      <c r="A22" s="187">
        <v>1971</v>
      </c>
      <c r="B22" s="173">
        <v>47</v>
      </c>
      <c r="C22" s="116">
        <v>15.4</v>
      </c>
      <c r="D22" s="116">
        <v>11.5</v>
      </c>
      <c r="E22" s="116">
        <v>4.8</v>
      </c>
      <c r="F22" s="116">
        <v>15.3</v>
      </c>
      <c r="G22" s="173">
        <v>178.4</v>
      </c>
      <c r="H22" s="29">
        <v>91.1</v>
      </c>
      <c r="I22" s="29">
        <v>1.4</v>
      </c>
      <c r="J22" s="29">
        <v>0.1</v>
      </c>
      <c r="K22" s="29">
        <v>21</v>
      </c>
      <c r="L22" s="29">
        <v>7</v>
      </c>
      <c r="M22" s="116">
        <f>+G22-H22-I22-J22-K22-L22</f>
        <v>57.800000000000011</v>
      </c>
      <c r="N22" s="173">
        <f t="shared" si="0"/>
        <v>225.4</v>
      </c>
      <c r="O22" s="111"/>
    </row>
    <row r="23" spans="1:15" x14ac:dyDescent="0.2">
      <c r="A23" s="187">
        <v>1972</v>
      </c>
      <c r="B23" s="173">
        <v>51.4</v>
      </c>
      <c r="C23" s="116">
        <v>16.7</v>
      </c>
      <c r="D23" s="116">
        <v>12.7</v>
      </c>
      <c r="E23" s="116">
        <v>4.5999999999999996</v>
      </c>
      <c r="F23" s="116">
        <v>17.399999999999999</v>
      </c>
      <c r="G23" s="173">
        <v>229.5</v>
      </c>
      <c r="H23" s="29">
        <v>111</v>
      </c>
      <c r="I23" s="29">
        <v>1.3</v>
      </c>
      <c r="J23" s="29">
        <v>0.1</v>
      </c>
      <c r="K23" s="29">
        <v>31.6</v>
      </c>
      <c r="L23" s="29">
        <v>5.3</v>
      </c>
      <c r="M23" s="116">
        <f t="shared" ref="M23:M64" si="1">+G23-H23-I23-J23-K23-L23</f>
        <v>80.2</v>
      </c>
      <c r="N23" s="173">
        <f t="shared" si="0"/>
        <v>280.89999999999998</v>
      </c>
      <c r="O23" s="111"/>
    </row>
    <row r="24" spans="1:15" x14ac:dyDescent="0.2">
      <c r="A24" s="187">
        <v>1973</v>
      </c>
      <c r="B24" s="173">
        <v>70.5</v>
      </c>
      <c r="C24" s="116">
        <v>21.2</v>
      </c>
      <c r="D24" s="116">
        <v>17.100000000000001</v>
      </c>
      <c r="E24" s="116">
        <v>6.3</v>
      </c>
      <c r="F24" s="116">
        <v>25.9</v>
      </c>
      <c r="G24" s="173">
        <v>274</v>
      </c>
      <c r="H24" s="29">
        <v>114.2</v>
      </c>
      <c r="I24" s="29">
        <v>2</v>
      </c>
      <c r="J24" s="29">
        <v>0.2</v>
      </c>
      <c r="K24" s="29">
        <v>44.1</v>
      </c>
      <c r="L24" s="29">
        <v>1.7</v>
      </c>
      <c r="M24" s="116">
        <f t="shared" si="1"/>
        <v>111.80000000000003</v>
      </c>
      <c r="N24" s="173">
        <f t="shared" si="0"/>
        <v>344.5</v>
      </c>
      <c r="O24" s="111"/>
    </row>
    <row r="25" spans="1:15" x14ac:dyDescent="0.2">
      <c r="A25" s="187">
        <v>1974</v>
      </c>
      <c r="B25" s="173">
        <v>104.3</v>
      </c>
      <c r="C25" s="116">
        <v>30.1</v>
      </c>
      <c r="D25" s="116">
        <v>25</v>
      </c>
      <c r="E25" s="116">
        <v>9.6999999999999993</v>
      </c>
      <c r="F25" s="116">
        <v>39.5</v>
      </c>
      <c r="G25" s="173">
        <v>336</v>
      </c>
      <c r="H25" s="29">
        <v>139</v>
      </c>
      <c r="I25" s="29">
        <v>1.8</v>
      </c>
      <c r="J25" s="29">
        <v>0.9</v>
      </c>
      <c r="K25" s="29">
        <v>55.6</v>
      </c>
      <c r="L25" s="29">
        <v>7.1</v>
      </c>
      <c r="M25" s="116">
        <f t="shared" si="1"/>
        <v>131.6</v>
      </c>
      <c r="N25" s="173">
        <f t="shared" si="0"/>
        <v>440.3</v>
      </c>
      <c r="O25" s="111"/>
    </row>
    <row r="26" spans="1:15" x14ac:dyDescent="0.2">
      <c r="A26" s="187">
        <v>1975</v>
      </c>
      <c r="B26" s="173">
        <v>107.2</v>
      </c>
      <c r="C26" s="116">
        <v>31.2</v>
      </c>
      <c r="D26" s="116">
        <v>27.9</v>
      </c>
      <c r="E26" s="116">
        <v>12.8</v>
      </c>
      <c r="F26" s="116">
        <v>35.299999999999997</v>
      </c>
      <c r="G26" s="173">
        <v>386.1</v>
      </c>
      <c r="H26" s="29">
        <v>199.9</v>
      </c>
      <c r="I26" s="29">
        <v>9.5</v>
      </c>
      <c r="J26" s="29">
        <v>1.4</v>
      </c>
      <c r="K26" s="29">
        <v>55.8</v>
      </c>
      <c r="L26" s="29">
        <v>8.1999999999999993</v>
      </c>
      <c r="M26" s="116">
        <f t="shared" si="1"/>
        <v>111.30000000000001</v>
      </c>
      <c r="N26" s="173">
        <f t="shared" si="0"/>
        <v>493.3</v>
      </c>
      <c r="O26" s="111"/>
    </row>
    <row r="27" spans="1:15" x14ac:dyDescent="0.2">
      <c r="A27" s="187">
        <v>1976</v>
      </c>
      <c r="B27" s="173">
        <v>130.6</v>
      </c>
      <c r="C27" s="116">
        <v>38.4</v>
      </c>
      <c r="D27" s="116">
        <v>33.200000000000003</v>
      </c>
      <c r="E27" s="116">
        <v>13.8</v>
      </c>
      <c r="F27" s="116">
        <v>45.2</v>
      </c>
      <c r="G27" s="173">
        <v>462.3</v>
      </c>
      <c r="H27" s="29">
        <v>227.9</v>
      </c>
      <c r="I27" s="29">
        <v>10.5</v>
      </c>
      <c r="J27" s="29">
        <v>6</v>
      </c>
      <c r="K27" s="29">
        <v>62.3</v>
      </c>
      <c r="L27" s="29">
        <v>7</v>
      </c>
      <c r="M27" s="116">
        <f t="shared" si="1"/>
        <v>148.60000000000002</v>
      </c>
      <c r="N27" s="173">
        <f t="shared" si="0"/>
        <v>592.9</v>
      </c>
      <c r="O27" s="111"/>
    </row>
    <row r="28" spans="1:15" x14ac:dyDescent="0.2">
      <c r="A28" s="187">
        <v>1977</v>
      </c>
      <c r="B28" s="173">
        <v>173.8</v>
      </c>
      <c r="C28" s="116">
        <v>53.4</v>
      </c>
      <c r="D28" s="116">
        <v>47.7</v>
      </c>
      <c r="E28" s="116">
        <v>17.100000000000001</v>
      </c>
      <c r="F28" s="116">
        <v>55.6</v>
      </c>
      <c r="G28" s="173">
        <v>654.4</v>
      </c>
      <c r="H28" s="29">
        <v>247.7</v>
      </c>
      <c r="I28" s="29">
        <v>3.7</v>
      </c>
      <c r="J28" s="29">
        <v>20.2</v>
      </c>
      <c r="K28" s="29">
        <v>106.8</v>
      </c>
      <c r="L28" s="29">
        <v>7</v>
      </c>
      <c r="M28" s="116">
        <f t="shared" si="1"/>
        <v>269</v>
      </c>
      <c r="N28" s="173">
        <f t="shared" si="0"/>
        <v>828.2</v>
      </c>
      <c r="O28" s="111"/>
    </row>
    <row r="29" spans="1:15" x14ac:dyDescent="0.2">
      <c r="A29" s="187">
        <v>1978</v>
      </c>
      <c r="B29" s="173">
        <v>178.6</v>
      </c>
      <c r="C29" s="116">
        <v>61.6</v>
      </c>
      <c r="D29" s="116">
        <v>49.5</v>
      </c>
      <c r="E29" s="116">
        <v>21.7</v>
      </c>
      <c r="F29" s="116">
        <v>45.8</v>
      </c>
      <c r="G29" s="173">
        <v>686.3</v>
      </c>
      <c r="H29" s="29">
        <v>271</v>
      </c>
      <c r="I29" s="29">
        <v>0.6</v>
      </c>
      <c r="J29" s="29">
        <v>1.2</v>
      </c>
      <c r="K29" s="29">
        <v>124.7</v>
      </c>
      <c r="L29" s="29">
        <v>6.7</v>
      </c>
      <c r="M29" s="116">
        <f t="shared" si="1"/>
        <v>282.09999999999997</v>
      </c>
      <c r="N29" s="173">
        <f t="shared" si="0"/>
        <v>864.9</v>
      </c>
      <c r="O29" s="111"/>
    </row>
    <row r="30" spans="1:15" x14ac:dyDescent="0.2">
      <c r="A30" s="187">
        <v>1979</v>
      </c>
      <c r="B30" s="173">
        <v>175.4</v>
      </c>
      <c r="C30" s="116">
        <v>61.8</v>
      </c>
      <c r="D30" s="116">
        <v>48</v>
      </c>
      <c r="E30" s="116">
        <v>26.1</v>
      </c>
      <c r="F30" s="116">
        <v>39.5</v>
      </c>
      <c r="G30" s="173">
        <v>759</v>
      </c>
      <c r="H30" s="29">
        <v>331.1</v>
      </c>
      <c r="I30" s="29">
        <v>0.4</v>
      </c>
      <c r="J30" s="29">
        <v>1.3</v>
      </c>
      <c r="K30" s="29">
        <v>110.1</v>
      </c>
      <c r="L30" s="29">
        <v>10.1</v>
      </c>
      <c r="M30" s="116">
        <f t="shared" si="1"/>
        <v>306</v>
      </c>
      <c r="N30" s="173">
        <f t="shared" si="0"/>
        <v>934.4</v>
      </c>
      <c r="O30" s="111"/>
    </row>
    <row r="31" spans="1:15" x14ac:dyDescent="0.2">
      <c r="A31" s="187">
        <v>1980</v>
      </c>
      <c r="B31" s="173">
        <v>270.3</v>
      </c>
      <c r="C31" s="116">
        <v>65.5</v>
      </c>
      <c r="D31" s="116">
        <v>52.5</v>
      </c>
      <c r="E31" s="116">
        <v>28.2</v>
      </c>
      <c r="F31" s="116">
        <v>124.1</v>
      </c>
      <c r="G31" s="173">
        <v>731.4</v>
      </c>
      <c r="H31" s="29">
        <v>327.5</v>
      </c>
      <c r="I31" s="29">
        <v>1.1000000000000001</v>
      </c>
      <c r="J31" s="29">
        <v>2.2000000000000002</v>
      </c>
      <c r="K31" s="29">
        <v>116.3</v>
      </c>
      <c r="L31" s="29">
        <v>8</v>
      </c>
      <c r="M31" s="116">
        <f t="shared" si="1"/>
        <v>276.29999999999995</v>
      </c>
      <c r="N31" s="173">
        <f t="shared" si="0"/>
        <v>1001.7</v>
      </c>
      <c r="O31" s="111"/>
    </row>
    <row r="32" spans="1:15" x14ac:dyDescent="0.2">
      <c r="A32" s="187">
        <v>1981</v>
      </c>
      <c r="B32" s="173">
        <v>237.9</v>
      </c>
      <c r="C32" s="116">
        <v>75.8</v>
      </c>
      <c r="D32" s="116">
        <v>43.5</v>
      </c>
      <c r="E32" s="116">
        <v>34.799999999999997</v>
      </c>
      <c r="F32" s="116">
        <v>83.8</v>
      </c>
      <c r="G32" s="173">
        <v>770.2</v>
      </c>
      <c r="H32" s="29">
        <v>303.5</v>
      </c>
      <c r="I32" s="29">
        <v>19.100000000000001</v>
      </c>
      <c r="J32" s="29">
        <v>3.1</v>
      </c>
      <c r="K32" s="29">
        <v>123.3</v>
      </c>
      <c r="L32" s="29">
        <v>5.4</v>
      </c>
      <c r="M32" s="116">
        <f t="shared" si="1"/>
        <v>315.8</v>
      </c>
      <c r="N32" s="173">
        <f t="shared" si="0"/>
        <v>1008.1</v>
      </c>
      <c r="O32" s="111"/>
    </row>
    <row r="33" spans="1:15" x14ac:dyDescent="0.2">
      <c r="A33" s="187">
        <v>1982</v>
      </c>
      <c r="B33" s="173">
        <v>167.2</v>
      </c>
      <c r="C33" s="116">
        <v>64.3</v>
      </c>
      <c r="D33" s="116">
        <v>33.1</v>
      </c>
      <c r="E33" s="116">
        <v>23.2</v>
      </c>
      <c r="F33" s="116">
        <v>46.6</v>
      </c>
      <c r="G33" s="173">
        <v>703.2</v>
      </c>
      <c r="H33" s="29">
        <v>261.2</v>
      </c>
      <c r="I33" s="29">
        <v>13.5</v>
      </c>
      <c r="J33" s="29">
        <v>5.6</v>
      </c>
      <c r="K33" s="29">
        <v>122.2</v>
      </c>
      <c r="L33" s="29">
        <v>6.1</v>
      </c>
      <c r="M33" s="116">
        <f t="shared" si="1"/>
        <v>294.60000000000002</v>
      </c>
      <c r="N33" s="173">
        <f t="shared" si="0"/>
        <v>870.40000000000009</v>
      </c>
      <c r="O33" s="111"/>
    </row>
    <row r="34" spans="1:15" x14ac:dyDescent="0.2">
      <c r="A34" s="187">
        <v>1983</v>
      </c>
      <c r="B34" s="173">
        <v>190.9</v>
      </c>
      <c r="C34" s="116">
        <v>87.9</v>
      </c>
      <c r="D34" s="116">
        <v>41</v>
      </c>
      <c r="E34" s="116">
        <v>25.1</v>
      </c>
      <c r="F34" s="116">
        <v>36.9</v>
      </c>
      <c r="G34" s="173">
        <v>681.6</v>
      </c>
      <c r="H34" s="29">
        <v>274.5</v>
      </c>
      <c r="I34" s="29">
        <v>0.1</v>
      </c>
      <c r="J34" s="29">
        <v>3.1</v>
      </c>
      <c r="K34" s="29">
        <v>0.7</v>
      </c>
      <c r="L34" s="29">
        <v>4.8</v>
      </c>
      <c r="M34" s="116">
        <f t="shared" si="1"/>
        <v>398.4</v>
      </c>
      <c r="N34" s="173">
        <f t="shared" si="0"/>
        <v>872.5</v>
      </c>
      <c r="O34" s="111"/>
    </row>
    <row r="35" spans="1:15" x14ac:dyDescent="0.2">
      <c r="A35" s="187">
        <v>1984</v>
      </c>
      <c r="B35" s="173">
        <v>193</v>
      </c>
      <c r="C35" s="116">
        <v>75.900000000000006</v>
      </c>
      <c r="D35" s="116">
        <v>44.5</v>
      </c>
      <c r="E35" s="116">
        <v>44.7</v>
      </c>
      <c r="F35" s="116">
        <v>27.9</v>
      </c>
      <c r="G35" s="173">
        <v>813.4</v>
      </c>
      <c r="H35" s="211">
        <v>354.2</v>
      </c>
      <c r="I35" s="211">
        <v>13.5</v>
      </c>
      <c r="J35" s="211">
        <v>1.8</v>
      </c>
      <c r="K35" s="211">
        <v>130.19999999999999</v>
      </c>
      <c r="L35" s="211">
        <v>4.8</v>
      </c>
      <c r="M35" s="116">
        <f t="shared" si="1"/>
        <v>308.89999999999998</v>
      </c>
      <c r="N35" s="173">
        <f t="shared" si="0"/>
        <v>1006.4</v>
      </c>
      <c r="O35" s="111"/>
    </row>
    <row r="36" spans="1:15" x14ac:dyDescent="0.2">
      <c r="A36" s="187">
        <v>1985</v>
      </c>
      <c r="B36" s="173">
        <v>143.5</v>
      </c>
      <c r="C36" s="116">
        <v>39.200000000000003</v>
      </c>
      <c r="D36" s="116">
        <v>46.3</v>
      </c>
      <c r="E36" s="116">
        <v>30.8</v>
      </c>
      <c r="F36" s="116">
        <v>27.2</v>
      </c>
      <c r="G36" s="173">
        <v>832.4</v>
      </c>
      <c r="H36" s="211">
        <v>354.1</v>
      </c>
      <c r="I36" s="211">
        <v>7.7</v>
      </c>
      <c r="J36" s="211">
        <v>5.7</v>
      </c>
      <c r="K36" s="211">
        <v>120.8</v>
      </c>
      <c r="L36" s="211">
        <v>5.2</v>
      </c>
      <c r="M36" s="116">
        <f t="shared" si="1"/>
        <v>338.9</v>
      </c>
      <c r="N36" s="173">
        <f t="shared" si="0"/>
        <v>975.9</v>
      </c>
      <c r="O36" s="111"/>
    </row>
    <row r="37" spans="1:15" x14ac:dyDescent="0.2">
      <c r="A37" s="187">
        <v>1986</v>
      </c>
      <c r="B37" s="173">
        <v>100.5</v>
      </c>
      <c r="C37" s="116">
        <v>37.200000000000003</v>
      </c>
      <c r="D37" s="116">
        <v>29</v>
      </c>
      <c r="E37" s="116">
        <v>22.7</v>
      </c>
      <c r="F37" s="116">
        <v>11.6</v>
      </c>
      <c r="G37" s="173">
        <v>1020</v>
      </c>
      <c r="H37" s="211">
        <v>436.1</v>
      </c>
      <c r="I37" s="211">
        <v>5.7</v>
      </c>
      <c r="J37" s="211">
        <v>3.3</v>
      </c>
      <c r="K37" s="211">
        <v>157.1</v>
      </c>
      <c r="L37" s="211">
        <v>10.3</v>
      </c>
      <c r="M37" s="116">
        <f t="shared" si="1"/>
        <v>407.49999999999994</v>
      </c>
      <c r="N37" s="173">
        <f>G37+B37</f>
        <v>1120.5</v>
      </c>
      <c r="O37" s="111"/>
    </row>
    <row r="38" spans="1:15" x14ac:dyDescent="0.2">
      <c r="A38" s="187">
        <v>1987</v>
      </c>
      <c r="B38" s="173">
        <v>109.34</v>
      </c>
      <c r="C38" s="116">
        <v>43.6</v>
      </c>
      <c r="D38" s="116">
        <v>36.5</v>
      </c>
      <c r="E38" s="116">
        <v>17.5</v>
      </c>
      <c r="F38" s="116">
        <v>12.1</v>
      </c>
      <c r="G38" s="173">
        <v>1048.98</v>
      </c>
      <c r="H38" s="211">
        <v>512.70000000000005</v>
      </c>
      <c r="I38" s="211">
        <v>1.6</v>
      </c>
      <c r="J38" s="211">
        <v>2</v>
      </c>
      <c r="K38" s="211">
        <v>168.2</v>
      </c>
      <c r="L38" s="211">
        <v>11.9</v>
      </c>
      <c r="M38" s="116">
        <f t="shared" si="1"/>
        <v>352.58</v>
      </c>
      <c r="N38" s="173">
        <f>G38+B38</f>
        <v>1158.32</v>
      </c>
      <c r="O38" s="111"/>
    </row>
    <row r="39" spans="1:15" x14ac:dyDescent="0.2">
      <c r="A39" s="187">
        <v>1988</v>
      </c>
      <c r="B39" s="173">
        <v>129.87</v>
      </c>
      <c r="C39" s="116">
        <v>55.3</v>
      </c>
      <c r="D39" s="116">
        <v>43.54</v>
      </c>
      <c r="E39" s="116">
        <v>14.32</v>
      </c>
      <c r="F39" s="116">
        <v>16.7</v>
      </c>
      <c r="G39" s="173">
        <v>1115.83</v>
      </c>
      <c r="H39" s="211">
        <v>502.9</v>
      </c>
      <c r="I39" s="211">
        <v>2.8</v>
      </c>
      <c r="J39" s="211">
        <v>9.6</v>
      </c>
      <c r="K39" s="211">
        <v>173.3</v>
      </c>
      <c r="L39" s="211">
        <v>10</v>
      </c>
      <c r="M39" s="116">
        <f t="shared" si="1"/>
        <v>417.22999999999996</v>
      </c>
      <c r="N39" s="173">
        <f>G39+B39</f>
        <v>1245.6999999999998</v>
      </c>
      <c r="O39" s="111"/>
    </row>
    <row r="40" spans="1:15" x14ac:dyDescent="0.2">
      <c r="A40" s="187">
        <v>1989</v>
      </c>
      <c r="B40" s="173">
        <v>144.12299999999999</v>
      </c>
      <c r="C40" s="116">
        <v>60.13</v>
      </c>
      <c r="D40" s="116">
        <v>46.57</v>
      </c>
      <c r="E40" s="116">
        <v>15.16</v>
      </c>
      <c r="F40" s="116">
        <v>22.262999999999995</v>
      </c>
      <c r="G40" s="173">
        <v>1270.4969999999998</v>
      </c>
      <c r="H40" s="211">
        <v>592.29999999999995</v>
      </c>
      <c r="I40" s="211">
        <v>5.0999999999999996</v>
      </c>
      <c r="J40" s="211">
        <v>6.2</v>
      </c>
      <c r="K40" s="211">
        <v>177</v>
      </c>
      <c r="L40" s="211">
        <v>8.6999999999999993</v>
      </c>
      <c r="M40" s="116">
        <f t="shared" si="1"/>
        <v>481.19699999999983</v>
      </c>
      <c r="N40" s="173">
        <f>M40+H40</f>
        <v>1073.4969999999998</v>
      </c>
      <c r="O40" s="111"/>
    </row>
    <row r="41" spans="1:15" x14ac:dyDescent="0.2">
      <c r="A41" s="187">
        <v>1990</v>
      </c>
      <c r="B41" s="173">
        <v>134.6</v>
      </c>
      <c r="C41" s="116">
        <v>52.28</v>
      </c>
      <c r="D41" s="116">
        <v>35.86</v>
      </c>
      <c r="E41" s="116">
        <v>18.309999999999999</v>
      </c>
      <c r="F41" s="116">
        <v>28.15</v>
      </c>
      <c r="G41" s="173">
        <v>1313.529</v>
      </c>
      <c r="H41" s="211">
        <v>606.4</v>
      </c>
      <c r="I41" s="211">
        <v>14.5</v>
      </c>
      <c r="J41" s="211">
        <v>2.2999999999999998</v>
      </c>
      <c r="K41" s="211">
        <v>172.5</v>
      </c>
      <c r="L41" s="211">
        <v>15.3</v>
      </c>
      <c r="M41" s="116">
        <f t="shared" si="1"/>
        <v>502.52900000000005</v>
      </c>
      <c r="N41" s="173">
        <v>1448.1289999999999</v>
      </c>
      <c r="O41" s="111"/>
    </row>
    <row r="42" spans="1:15" x14ac:dyDescent="0.2">
      <c r="A42" s="187">
        <v>1991</v>
      </c>
      <c r="B42" s="173">
        <v>177.78</v>
      </c>
      <c r="C42" s="116">
        <v>58.58</v>
      </c>
      <c r="D42" s="116">
        <v>43.76</v>
      </c>
      <c r="E42" s="116">
        <v>18.690000000000001</v>
      </c>
      <c r="F42" s="116">
        <v>56.7</v>
      </c>
      <c r="G42" s="173">
        <v>1307.0999999999999</v>
      </c>
      <c r="H42" s="211">
        <v>658</v>
      </c>
      <c r="I42" s="116">
        <v>15.2</v>
      </c>
      <c r="J42" s="116">
        <v>4.2</v>
      </c>
      <c r="K42" s="116">
        <v>158.1</v>
      </c>
      <c r="L42" s="116">
        <v>20.3</v>
      </c>
      <c r="M42" s="116">
        <f t="shared" si="1"/>
        <v>451.29999999999978</v>
      </c>
      <c r="N42" s="173">
        <v>1484.9</v>
      </c>
      <c r="O42" s="111"/>
    </row>
    <row r="43" spans="1:15" x14ac:dyDescent="0.2">
      <c r="A43" s="187">
        <v>1992</v>
      </c>
      <c r="B43" s="173">
        <v>248.4</v>
      </c>
      <c r="C43" s="116">
        <v>75.2</v>
      </c>
      <c r="D43" s="116">
        <v>55.5</v>
      </c>
      <c r="E43" s="116">
        <v>43.2</v>
      </c>
      <c r="F43" s="116">
        <v>74.5</v>
      </c>
      <c r="G43" s="173">
        <v>1477.61</v>
      </c>
      <c r="H43" s="211">
        <v>824.4</v>
      </c>
      <c r="I43" s="116">
        <v>17.600000000000001</v>
      </c>
      <c r="J43" s="116">
        <v>7.6</v>
      </c>
      <c r="K43" s="116">
        <v>191.5</v>
      </c>
      <c r="L43" s="116">
        <v>13.54</v>
      </c>
      <c r="M43" s="116">
        <f t="shared" si="1"/>
        <v>422.96999999999986</v>
      </c>
      <c r="N43" s="173">
        <v>1726.01</v>
      </c>
      <c r="O43" s="212"/>
    </row>
    <row r="44" spans="1:15" x14ac:dyDescent="0.2">
      <c r="A44" s="187">
        <v>1993</v>
      </c>
      <c r="B44" s="173">
        <v>267.89999999999998</v>
      </c>
      <c r="C44" s="116">
        <v>85.6</v>
      </c>
      <c r="D44" s="116">
        <v>63</v>
      </c>
      <c r="E44" s="116">
        <v>51.8</v>
      </c>
      <c r="F44" s="116">
        <v>67.5</v>
      </c>
      <c r="G44" s="173">
        <v>1597.8690000000001</v>
      </c>
      <c r="H44" s="211">
        <v>947.6</v>
      </c>
      <c r="I44" s="116">
        <v>28.2</v>
      </c>
      <c r="J44" s="116">
        <v>12.4</v>
      </c>
      <c r="K44" s="116">
        <v>175.1</v>
      </c>
      <c r="L44" s="116">
        <v>12.3</v>
      </c>
      <c r="M44" s="116">
        <f t="shared" si="1"/>
        <v>422.26900000000006</v>
      </c>
      <c r="N44" s="173">
        <v>1865.7690000000002</v>
      </c>
      <c r="O44" s="212"/>
    </row>
    <row r="45" spans="1:15" x14ac:dyDescent="0.2">
      <c r="A45" s="187">
        <v>1994</v>
      </c>
      <c r="B45" s="173">
        <v>288.10000000000002</v>
      </c>
      <c r="C45" s="116">
        <v>102.7</v>
      </c>
      <c r="D45" s="116">
        <v>72.8</v>
      </c>
      <c r="E45" s="116">
        <v>44.9</v>
      </c>
      <c r="F45" s="116">
        <v>67.7</v>
      </c>
      <c r="G45" s="173">
        <v>1817.0580000000002</v>
      </c>
      <c r="H45" s="211">
        <v>933</v>
      </c>
      <c r="I45" s="116">
        <v>21.808</v>
      </c>
      <c r="J45" s="116">
        <v>9.1189999999999998</v>
      </c>
      <c r="K45" s="116">
        <v>203.69399999999999</v>
      </c>
      <c r="L45" s="116">
        <v>18.228000000000002</v>
      </c>
      <c r="M45" s="116">
        <f t="shared" si="1"/>
        <v>631.20900000000029</v>
      </c>
      <c r="N45" s="173">
        <v>2105.2010000000005</v>
      </c>
      <c r="O45" s="212"/>
    </row>
    <row r="46" spans="1:15" x14ac:dyDescent="0.2">
      <c r="A46" s="187">
        <f>A45+1</f>
        <v>1995</v>
      </c>
      <c r="B46" s="173">
        <v>349.7</v>
      </c>
      <c r="C46" s="116">
        <v>117</v>
      </c>
      <c r="D46" s="116">
        <v>90.9</v>
      </c>
      <c r="E46" s="116">
        <v>54.6</v>
      </c>
      <c r="F46" s="116">
        <v>87.3</v>
      </c>
      <c r="G46" s="173">
        <f>N46-B46</f>
        <v>2193.4693809999999</v>
      </c>
      <c r="H46" s="211">
        <v>1020.3</v>
      </c>
      <c r="I46" s="116">
        <v>16.45</v>
      </c>
      <c r="J46" s="116">
        <v>14.493</v>
      </c>
      <c r="K46" s="116">
        <v>168.81200000000001</v>
      </c>
      <c r="L46" s="116">
        <v>27.715</v>
      </c>
      <c r="M46" s="116">
        <f t="shared" si="1"/>
        <v>945.6993809999999</v>
      </c>
      <c r="N46" s="173">
        <v>2543.1693809999997</v>
      </c>
      <c r="O46" s="212"/>
    </row>
    <row r="47" spans="1:15" x14ac:dyDescent="0.2">
      <c r="A47" s="187">
        <f>A46+1</f>
        <v>1996</v>
      </c>
      <c r="B47" s="173">
        <v>385.4</v>
      </c>
      <c r="C47" s="116">
        <v>122.2</v>
      </c>
      <c r="D47" s="116">
        <v>94.9</v>
      </c>
      <c r="E47" s="116">
        <v>64.7</v>
      </c>
      <c r="F47" s="116">
        <v>103.6</v>
      </c>
      <c r="G47" s="173">
        <f>N47-B47</f>
        <v>2323.0409999999993</v>
      </c>
      <c r="H47" s="211">
        <v>1056.3</v>
      </c>
      <c r="I47" s="116">
        <v>53.426000000000002</v>
      </c>
      <c r="J47" s="116">
        <v>10.952999999999999</v>
      </c>
      <c r="K47" s="116">
        <v>205.3</v>
      </c>
      <c r="L47" s="116">
        <v>36.299999999999997</v>
      </c>
      <c r="M47" s="116">
        <f t="shared" si="1"/>
        <v>960.76199999999949</v>
      </c>
      <c r="N47" s="173">
        <v>2708.4409999999993</v>
      </c>
      <c r="O47" s="111"/>
    </row>
    <row r="48" spans="1:15" x14ac:dyDescent="0.2">
      <c r="A48" s="187">
        <f>A47+1</f>
        <v>1997</v>
      </c>
      <c r="B48" s="209">
        <v>410.90927061999997</v>
      </c>
      <c r="C48" s="164">
        <v>135.2068505</v>
      </c>
      <c r="D48" s="164">
        <v>99.086057069999995</v>
      </c>
      <c r="E48" s="164">
        <v>66.268403989999996</v>
      </c>
      <c r="F48" s="164">
        <v>110.34795905999999</v>
      </c>
      <c r="G48" s="173">
        <f t="shared" ref="G48:G64" si="2">N48-B48</f>
        <v>2476.0929758799998</v>
      </c>
      <c r="H48" s="164">
        <v>991.84260286000006</v>
      </c>
      <c r="I48" s="164">
        <v>62.899354930000001</v>
      </c>
      <c r="J48" s="164">
        <v>17.907703349999998</v>
      </c>
      <c r="K48" s="164">
        <v>181.82109116999999</v>
      </c>
      <c r="L48" s="164">
        <v>30.991240569999999</v>
      </c>
      <c r="M48" s="116">
        <f t="shared" si="1"/>
        <v>1190.6309829999996</v>
      </c>
      <c r="N48" s="209">
        <v>2887.0022464999997</v>
      </c>
    </row>
    <row r="49" spans="1:14" x14ac:dyDescent="0.2">
      <c r="A49" s="187">
        <f t="shared" ref="A49:A63" si="3">A48+1</f>
        <v>1998</v>
      </c>
      <c r="B49" s="209">
        <v>479.41749757000002</v>
      </c>
      <c r="C49" s="164">
        <v>156.94224125</v>
      </c>
      <c r="D49" s="164">
        <v>101.60937256</v>
      </c>
      <c r="E49" s="164">
        <v>82.478740579999993</v>
      </c>
      <c r="F49" s="164">
        <v>138.38714318000001</v>
      </c>
      <c r="G49" s="173">
        <f t="shared" si="2"/>
        <v>2665.4363998999997</v>
      </c>
      <c r="H49" s="164">
        <v>1054.0453527300001</v>
      </c>
      <c r="I49" s="164">
        <v>55.225478789999997</v>
      </c>
      <c r="J49" s="164">
        <v>20.932710350000001</v>
      </c>
      <c r="K49" s="164">
        <v>188.17028395</v>
      </c>
      <c r="L49" s="164">
        <v>30.607755099999999</v>
      </c>
      <c r="M49" s="116">
        <f t="shared" si="1"/>
        <v>1316.4548189799996</v>
      </c>
      <c r="N49" s="209">
        <v>3144.8538974699995</v>
      </c>
    </row>
    <row r="50" spans="1:14" x14ac:dyDescent="0.2">
      <c r="A50" s="187">
        <f t="shared" si="3"/>
        <v>1999</v>
      </c>
      <c r="B50" s="209">
        <v>531.87894644999994</v>
      </c>
      <c r="C50" s="164">
        <v>160.93825845000001</v>
      </c>
      <c r="D50" s="164">
        <v>105.09135981999999</v>
      </c>
      <c r="E50" s="164">
        <v>92.463468550000002</v>
      </c>
      <c r="F50" s="164">
        <v>173.38585963</v>
      </c>
      <c r="G50" s="173">
        <f t="shared" si="2"/>
        <v>2145.6104048000002</v>
      </c>
      <c r="H50" s="164">
        <v>927.32844657999999</v>
      </c>
      <c r="I50" s="164">
        <v>63.936799780000001</v>
      </c>
      <c r="J50" s="164">
        <v>13.599027599999999</v>
      </c>
      <c r="K50" s="164">
        <v>174.04251807</v>
      </c>
      <c r="L50" s="164">
        <v>20.683362280000001</v>
      </c>
      <c r="M50" s="116">
        <f t="shared" si="1"/>
        <v>946.02025049000019</v>
      </c>
      <c r="N50" s="209">
        <v>2677.4893512500003</v>
      </c>
    </row>
    <row r="51" spans="1:14" x14ac:dyDescent="0.2">
      <c r="A51" s="187">
        <f t="shared" si="3"/>
        <v>2000</v>
      </c>
      <c r="B51" s="209">
        <v>557.54040683000005</v>
      </c>
      <c r="C51" s="164">
        <v>168.73084872000001</v>
      </c>
      <c r="D51" s="164">
        <v>118.69716653</v>
      </c>
      <c r="E51" s="164">
        <v>97.409651539999999</v>
      </c>
      <c r="F51" s="164">
        <v>172.70274004000001</v>
      </c>
      <c r="G51" s="173">
        <f t="shared" si="2"/>
        <v>1930.6565981199992</v>
      </c>
      <c r="H51" s="164">
        <v>845.42995682000003</v>
      </c>
      <c r="I51" s="164">
        <v>59.668401780000003</v>
      </c>
      <c r="J51" s="164">
        <v>20.269849189999999</v>
      </c>
      <c r="K51" s="164">
        <v>131.71591855</v>
      </c>
      <c r="L51" s="164">
        <v>21.7431603</v>
      </c>
      <c r="M51" s="116">
        <f t="shared" si="1"/>
        <v>851.82931147999932</v>
      </c>
      <c r="N51" s="209">
        <v>2488.1970049499992</v>
      </c>
    </row>
    <row r="52" spans="1:14" x14ac:dyDescent="0.2">
      <c r="A52" s="187">
        <f t="shared" si="3"/>
        <v>2001</v>
      </c>
      <c r="B52" s="209">
        <v>558.8698842</v>
      </c>
      <c r="C52" s="164">
        <v>175.74940598000001</v>
      </c>
      <c r="D52" s="164">
        <v>131.42848422</v>
      </c>
      <c r="E52" s="164">
        <v>99.445710300000002</v>
      </c>
      <c r="F52" s="164">
        <v>152.24628369999999</v>
      </c>
      <c r="G52" s="173">
        <f t="shared" si="2"/>
        <v>1748.7617738500003</v>
      </c>
      <c r="H52" s="164">
        <v>757.41855439999995</v>
      </c>
      <c r="I52" s="164">
        <v>41.3156569</v>
      </c>
      <c r="J52" s="164">
        <v>20.77907239</v>
      </c>
      <c r="K52" s="164">
        <v>106.25376514</v>
      </c>
      <c r="L52" s="164">
        <v>15.14728773</v>
      </c>
      <c r="M52" s="116">
        <f t="shared" si="1"/>
        <v>807.84743729000024</v>
      </c>
      <c r="N52" s="209">
        <v>2307.6316580500002</v>
      </c>
    </row>
    <row r="53" spans="1:14" x14ac:dyDescent="0.2">
      <c r="A53" s="187">
        <f t="shared" si="3"/>
        <v>2002</v>
      </c>
      <c r="B53" s="209">
        <v>523.98969823000004</v>
      </c>
      <c r="C53" s="164">
        <v>169.8282256</v>
      </c>
      <c r="D53" s="164">
        <v>111.03267311</v>
      </c>
      <c r="E53" s="164">
        <v>99.363716429999997</v>
      </c>
      <c r="F53" s="164">
        <v>143.76508308999999</v>
      </c>
      <c r="G53" s="173">
        <f t="shared" si="2"/>
        <v>1754.8283668100003</v>
      </c>
      <c r="H53" s="164">
        <v>755.98086477000004</v>
      </c>
      <c r="I53" s="164">
        <v>61.669819150000002</v>
      </c>
      <c r="J53" s="164">
        <v>15.839612519999999</v>
      </c>
      <c r="K53" s="164">
        <v>125.90208199999999</v>
      </c>
      <c r="L53" s="164">
        <v>16.226548480000002</v>
      </c>
      <c r="M53" s="116">
        <f t="shared" si="1"/>
        <v>779.20943989000034</v>
      </c>
      <c r="N53" s="209">
        <v>2278.8180650400004</v>
      </c>
    </row>
    <row r="54" spans="1:14" x14ac:dyDescent="0.2">
      <c r="A54" s="187">
        <f t="shared" si="3"/>
        <v>2003</v>
      </c>
      <c r="B54" s="209">
        <v>575.43374169000003</v>
      </c>
      <c r="C54" s="164">
        <v>181.66984307000001</v>
      </c>
      <c r="D54" s="164">
        <v>124.77506639000001</v>
      </c>
      <c r="E54" s="164">
        <v>105.04149425999999</v>
      </c>
      <c r="F54" s="164">
        <v>163.94733797000001</v>
      </c>
      <c r="G54" s="173">
        <f t="shared" si="2"/>
        <v>1891.7110720799999</v>
      </c>
      <c r="H54" s="164">
        <v>824.02815844999998</v>
      </c>
      <c r="I54" s="164">
        <v>42.010369429999997</v>
      </c>
      <c r="J54" s="164">
        <v>15.58624152</v>
      </c>
      <c r="K54" s="164">
        <v>146.95285767999999</v>
      </c>
      <c r="L54" s="164">
        <v>23.004389750000001</v>
      </c>
      <c r="M54" s="116">
        <f t="shared" si="1"/>
        <v>840.12905524999974</v>
      </c>
      <c r="N54" s="209">
        <v>2467.1448137699999</v>
      </c>
    </row>
    <row r="55" spans="1:14" x14ac:dyDescent="0.2">
      <c r="A55" s="187">
        <f t="shared" si="3"/>
        <v>2004</v>
      </c>
      <c r="B55" s="209">
        <v>662.11492141999997</v>
      </c>
      <c r="C55" s="164">
        <v>196.46154257000001</v>
      </c>
      <c r="D55" s="164">
        <v>143.29815712000001</v>
      </c>
      <c r="E55" s="164">
        <v>128.61533306000001</v>
      </c>
      <c r="F55" s="164">
        <v>193.73988867</v>
      </c>
      <c r="G55" s="173">
        <f t="shared" si="2"/>
        <v>2018.3840314700001</v>
      </c>
      <c r="H55" s="164">
        <v>852.47001859</v>
      </c>
      <c r="I55" s="164">
        <v>53.2188461</v>
      </c>
      <c r="J55" s="164">
        <v>25.122139000000001</v>
      </c>
      <c r="K55" s="164">
        <v>147.64065554999999</v>
      </c>
      <c r="L55" s="164">
        <v>22.311148070000002</v>
      </c>
      <c r="M55" s="116">
        <f t="shared" si="1"/>
        <v>917.62122415999988</v>
      </c>
      <c r="N55" s="209">
        <v>2680.4989528900001</v>
      </c>
    </row>
    <row r="56" spans="1:14" x14ac:dyDescent="0.2">
      <c r="A56" s="187">
        <f t="shared" si="3"/>
        <v>2005</v>
      </c>
      <c r="B56" s="209">
        <v>750.71517905999997</v>
      </c>
      <c r="C56" s="164">
        <v>212.56453722000001</v>
      </c>
      <c r="D56" s="164">
        <v>153.56931331000001</v>
      </c>
      <c r="E56" s="164">
        <v>148.75834326</v>
      </c>
      <c r="F56" s="164">
        <v>235.82298527</v>
      </c>
      <c r="G56" s="173">
        <f t="shared" si="2"/>
        <v>2203.3155992999996</v>
      </c>
      <c r="H56" s="164">
        <v>915.77492742000004</v>
      </c>
      <c r="I56" s="164">
        <v>64.207321160000006</v>
      </c>
      <c r="J56" s="164">
        <v>20.688367899999999</v>
      </c>
      <c r="K56" s="164">
        <v>140.37671159999999</v>
      </c>
      <c r="L56" s="164">
        <v>24.65897176</v>
      </c>
      <c r="M56" s="116">
        <f t="shared" si="1"/>
        <v>1037.6092994599996</v>
      </c>
      <c r="N56" s="209">
        <v>2954.0307783599997</v>
      </c>
    </row>
    <row r="57" spans="1:14" x14ac:dyDescent="0.2">
      <c r="A57" s="187">
        <f t="shared" si="3"/>
        <v>2006</v>
      </c>
      <c r="B57" s="209">
        <v>845.58068853999998</v>
      </c>
      <c r="C57" s="164">
        <v>233.58716283999999</v>
      </c>
      <c r="D57" s="164">
        <v>178.49398264999999</v>
      </c>
      <c r="E57" s="164">
        <v>185.23883792999999</v>
      </c>
      <c r="F57" s="164">
        <v>248.26070512000001</v>
      </c>
      <c r="G57" s="173">
        <f t="shared" si="2"/>
        <v>2622.1694552500003</v>
      </c>
      <c r="H57" s="164">
        <v>1077.46730114</v>
      </c>
      <c r="I57" s="164">
        <v>72.025903040000003</v>
      </c>
      <c r="J57" s="164">
        <v>23.795661410000001</v>
      </c>
      <c r="K57" s="164">
        <v>143.94054269</v>
      </c>
      <c r="L57" s="164">
        <v>22.019904879999999</v>
      </c>
      <c r="M57" s="116">
        <f t="shared" si="1"/>
        <v>1282.9201420900001</v>
      </c>
      <c r="N57" s="209">
        <v>3467.75014379</v>
      </c>
    </row>
    <row r="58" spans="1:14" x14ac:dyDescent="0.2">
      <c r="A58" s="187">
        <f t="shared" si="3"/>
        <v>2007</v>
      </c>
      <c r="B58" s="209">
        <v>955.22676898999998</v>
      </c>
      <c r="C58" s="164">
        <v>253.25512434999999</v>
      </c>
      <c r="D58" s="164">
        <v>201.41550244999999</v>
      </c>
      <c r="E58" s="164">
        <v>216.65301110999999</v>
      </c>
      <c r="F58" s="164">
        <v>283.90313107999998</v>
      </c>
      <c r="G58" s="173">
        <f t="shared" si="2"/>
        <v>2883.96694742</v>
      </c>
      <c r="H58" s="164">
        <v>1138.3293751199999</v>
      </c>
      <c r="I58" s="164">
        <v>73.25139489</v>
      </c>
      <c r="J58" s="164">
        <v>15.949780430000001</v>
      </c>
      <c r="K58" s="164">
        <v>171.38218567999999</v>
      </c>
      <c r="L58" s="164">
        <v>26.73002761</v>
      </c>
      <c r="M58" s="116">
        <f t="shared" si="1"/>
        <v>1458.3241836900002</v>
      </c>
      <c r="N58" s="209">
        <v>3839.19371641</v>
      </c>
    </row>
    <row r="59" spans="1:14" x14ac:dyDescent="0.2">
      <c r="A59" s="187">
        <f t="shared" si="3"/>
        <v>2008</v>
      </c>
      <c r="B59" s="209">
        <v>1005.940035</v>
      </c>
      <c r="C59" s="164">
        <v>258.49932073000002</v>
      </c>
      <c r="D59" s="164">
        <v>203.85642977000001</v>
      </c>
      <c r="E59" s="164">
        <v>228.06394900000001</v>
      </c>
      <c r="F59" s="164">
        <v>315.52033549999999</v>
      </c>
      <c r="G59" s="173">
        <f t="shared" si="2"/>
        <v>3270.3830455500006</v>
      </c>
      <c r="H59" s="164">
        <v>1182.1250873399999</v>
      </c>
      <c r="I59" s="164">
        <v>68.22251464</v>
      </c>
      <c r="J59" s="164">
        <v>21.545667810000001</v>
      </c>
      <c r="K59" s="164">
        <v>146.09171157</v>
      </c>
      <c r="L59" s="164">
        <v>29.034022830000001</v>
      </c>
      <c r="M59" s="116">
        <f t="shared" si="1"/>
        <v>1823.3640413600008</v>
      </c>
      <c r="N59" s="209">
        <v>4276.3230805500007</v>
      </c>
    </row>
    <row r="60" spans="1:14" x14ac:dyDescent="0.2">
      <c r="A60" s="187">
        <f t="shared" si="3"/>
        <v>2009</v>
      </c>
      <c r="B60" s="209">
        <v>895.51046709000002</v>
      </c>
      <c r="C60" s="164">
        <v>242.51280131999999</v>
      </c>
      <c r="D60" s="164">
        <v>161.90583986999999</v>
      </c>
      <c r="E60" s="164">
        <v>204.99506402</v>
      </c>
      <c r="F60" s="164">
        <v>286.09676187999997</v>
      </c>
      <c r="G60" s="173">
        <f t="shared" si="2"/>
        <v>2957.2187701900002</v>
      </c>
      <c r="H60" s="164">
        <v>1076.8845921100001</v>
      </c>
      <c r="I60" s="164">
        <v>54.346992389999997</v>
      </c>
      <c r="J60" s="164">
        <v>21.39440355</v>
      </c>
      <c r="K60" s="164">
        <v>93.929022189999998</v>
      </c>
      <c r="L60" s="164">
        <v>14.06822399</v>
      </c>
      <c r="M60" s="116">
        <f t="shared" si="1"/>
        <v>1696.59553596</v>
      </c>
      <c r="N60" s="209">
        <v>3852.7292372800002</v>
      </c>
    </row>
    <row r="61" spans="1:14" x14ac:dyDescent="0.2">
      <c r="A61" s="187">
        <f t="shared" si="3"/>
        <v>2010</v>
      </c>
      <c r="B61" s="209">
        <v>1009.8140655</v>
      </c>
      <c r="C61" s="164">
        <v>269.30654475</v>
      </c>
      <c r="D61" s="164">
        <v>193.01350625000001</v>
      </c>
      <c r="E61" s="164">
        <v>221.80312280999999</v>
      </c>
      <c r="F61" s="164">
        <v>325.69089169</v>
      </c>
      <c r="G61" s="173">
        <f t="shared" si="2"/>
        <v>3302.7318606600002</v>
      </c>
      <c r="H61" s="164">
        <v>1206.58801896</v>
      </c>
      <c r="I61" s="164">
        <v>42.746898379999998</v>
      </c>
      <c r="J61" s="164">
        <v>11.631891489999999</v>
      </c>
      <c r="K61" s="164">
        <v>106.33507933999999</v>
      </c>
      <c r="L61" s="164">
        <v>16.873650690000002</v>
      </c>
      <c r="M61" s="116">
        <f t="shared" si="1"/>
        <v>1918.5563218</v>
      </c>
      <c r="N61" s="209">
        <v>4312.5459261599999</v>
      </c>
    </row>
    <row r="62" spans="1:14" x14ac:dyDescent="0.2">
      <c r="A62" s="187">
        <f t="shared" si="3"/>
        <v>2011</v>
      </c>
      <c r="B62" s="209">
        <v>1153.9182388199999</v>
      </c>
      <c r="C62" s="164">
        <v>295.15877160000002</v>
      </c>
      <c r="D62" s="164">
        <v>212.90821414999999</v>
      </c>
      <c r="E62" s="164">
        <v>250.57764843999999</v>
      </c>
      <c r="F62" s="164">
        <v>395.27360463000002</v>
      </c>
      <c r="G62" s="173">
        <f t="shared" si="2"/>
        <v>3684.3147669300006</v>
      </c>
      <c r="H62" s="164">
        <v>1350.32771039</v>
      </c>
      <c r="I62" s="164">
        <v>40.913509810000001</v>
      </c>
      <c r="J62" s="164">
        <v>28.627535900000002</v>
      </c>
      <c r="K62" s="164">
        <v>115.97976094000001</v>
      </c>
      <c r="L62" s="164">
        <v>17.628909669999999</v>
      </c>
      <c r="M62" s="116">
        <f t="shared" si="1"/>
        <v>2130.8373402200004</v>
      </c>
      <c r="N62" s="209">
        <v>4838.2330057500003</v>
      </c>
    </row>
    <row r="63" spans="1:14" x14ac:dyDescent="0.2">
      <c r="A63" s="187">
        <f t="shared" si="3"/>
        <v>2012</v>
      </c>
      <c r="B63" s="209">
        <v>1220.88607157</v>
      </c>
      <c r="C63" s="164">
        <v>314.08440309000002</v>
      </c>
      <c r="D63" s="164">
        <v>225.58529340000001</v>
      </c>
      <c r="E63" s="164">
        <v>260.71589254999998</v>
      </c>
      <c r="F63" s="164">
        <v>420.50048253</v>
      </c>
      <c r="G63" s="173">
        <f t="shared" si="2"/>
        <v>3956.6353384000004</v>
      </c>
      <c r="H63" s="164">
        <v>1471.4115185600001</v>
      </c>
      <c r="I63" s="164">
        <v>50.284531829999999</v>
      </c>
      <c r="J63" s="164">
        <v>33.378033260000002</v>
      </c>
      <c r="K63" s="164">
        <v>93.758389280000003</v>
      </c>
      <c r="L63" s="164">
        <v>14.555943900000001</v>
      </c>
      <c r="M63" s="116">
        <f t="shared" si="1"/>
        <v>2293.2469215700003</v>
      </c>
      <c r="N63" s="209">
        <v>5177.5214099700006</v>
      </c>
    </row>
    <row r="64" spans="1:14" x14ac:dyDescent="0.2">
      <c r="A64" s="187">
        <f>A63+1</f>
        <v>2013</v>
      </c>
      <c r="B64" s="209">
        <v>1202.10936623</v>
      </c>
      <c r="C64" s="164">
        <v>330.01139669999998</v>
      </c>
      <c r="D64" s="164">
        <v>219.68849539999999</v>
      </c>
      <c r="E64" s="164">
        <v>231.11296899999999</v>
      </c>
      <c r="F64" s="164">
        <v>421.29650513000001</v>
      </c>
      <c r="G64" s="173">
        <f t="shared" si="2"/>
        <v>3852.210269690001</v>
      </c>
      <c r="H64" s="164">
        <v>1381.9406671900001</v>
      </c>
      <c r="I64" s="164">
        <v>37.24445867</v>
      </c>
      <c r="J64" s="164">
        <v>22.30160021</v>
      </c>
      <c r="K64" s="164">
        <v>73.732804160000001</v>
      </c>
      <c r="L64" s="164">
        <v>10.35091461</v>
      </c>
      <c r="M64" s="116">
        <f t="shared" si="1"/>
        <v>2326.6398248500013</v>
      </c>
      <c r="N64" s="209">
        <v>5054.319635920001</v>
      </c>
    </row>
    <row r="65" spans="1:15" x14ac:dyDescent="0.2">
      <c r="A65" s="111"/>
      <c r="N65" s="164"/>
      <c r="O65" s="111"/>
    </row>
    <row r="66" spans="1:15" x14ac:dyDescent="0.2">
      <c r="A66" s="111"/>
      <c r="G66" s="126"/>
      <c r="H66" s="29"/>
      <c r="N66" s="164"/>
      <c r="O66" s="111"/>
    </row>
    <row r="67" spans="1:15" x14ac:dyDescent="0.2">
      <c r="A67" s="117" t="s">
        <v>19</v>
      </c>
      <c r="B67" s="111"/>
      <c r="C67" s="111"/>
      <c r="D67" s="111"/>
      <c r="E67" s="111"/>
      <c r="F67" s="111"/>
      <c r="G67" s="28"/>
      <c r="M67" s="111"/>
      <c r="N67" s="164"/>
      <c r="O67" s="111"/>
    </row>
    <row r="68" spans="1:15" x14ac:dyDescent="0.2">
      <c r="A68" s="111"/>
      <c r="B68" s="111"/>
      <c r="C68" s="111"/>
      <c r="D68" s="111"/>
      <c r="E68" s="111"/>
      <c r="F68" s="111"/>
      <c r="G68" s="28"/>
      <c r="M68" s="111"/>
      <c r="N68" s="164"/>
      <c r="O68" s="111"/>
    </row>
    <row r="69" spans="1:15" x14ac:dyDescent="0.2">
      <c r="A69" s="117" t="s">
        <v>99</v>
      </c>
      <c r="B69" s="110" t="s">
        <v>312</v>
      </c>
      <c r="C69" s="111"/>
      <c r="D69" s="111"/>
      <c r="E69" s="111"/>
      <c r="F69" s="111"/>
      <c r="G69" s="28"/>
      <c r="M69" s="111"/>
      <c r="N69" s="164"/>
      <c r="O69" s="111"/>
    </row>
    <row r="70" spans="1:15" x14ac:dyDescent="0.2">
      <c r="A70" s="117" t="s">
        <v>100</v>
      </c>
      <c r="B70" s="117" t="s">
        <v>313</v>
      </c>
      <c r="C70" s="111"/>
      <c r="D70" s="111"/>
      <c r="E70" s="111"/>
      <c r="F70" s="111"/>
      <c r="G70" s="28"/>
      <c r="M70" s="111"/>
      <c r="N70" s="164"/>
      <c r="O70" s="111"/>
    </row>
    <row r="71" spans="1:15" x14ac:dyDescent="0.2">
      <c r="A71" s="117" t="s">
        <v>101</v>
      </c>
      <c r="B71" s="117" t="s">
        <v>314</v>
      </c>
      <c r="C71" s="111"/>
      <c r="D71" s="111"/>
      <c r="E71" s="111"/>
      <c r="F71" s="111"/>
      <c r="G71" s="28"/>
      <c r="M71" s="111"/>
      <c r="N71" s="164"/>
      <c r="O71" s="111"/>
    </row>
    <row r="72" spans="1:15" x14ac:dyDescent="0.2">
      <c r="A72" s="117" t="s">
        <v>102</v>
      </c>
      <c r="B72" s="117" t="s">
        <v>315</v>
      </c>
      <c r="C72" s="111"/>
      <c r="D72" s="111"/>
      <c r="E72" s="111"/>
      <c r="F72" s="111"/>
      <c r="G72" s="28"/>
      <c r="M72" s="111"/>
      <c r="N72" s="164"/>
      <c r="O72" s="111"/>
    </row>
    <row r="73" spans="1:15" x14ac:dyDescent="0.2">
      <c r="A73" s="117" t="s">
        <v>103</v>
      </c>
      <c r="B73" s="117" t="s">
        <v>316</v>
      </c>
      <c r="C73" s="111"/>
      <c r="D73" s="111"/>
      <c r="E73" s="111"/>
      <c r="F73" s="111"/>
      <c r="G73" s="28"/>
      <c r="M73" s="111"/>
      <c r="N73" s="164"/>
      <c r="O73" s="111"/>
    </row>
    <row r="74" spans="1:15" x14ac:dyDescent="0.2">
      <c r="A74" s="117" t="s">
        <v>104</v>
      </c>
      <c r="B74" s="110" t="s">
        <v>317</v>
      </c>
      <c r="C74" s="111"/>
      <c r="D74" s="111"/>
      <c r="E74" s="111"/>
      <c r="F74" s="111"/>
      <c r="H74" s="111"/>
      <c r="I74" s="111"/>
      <c r="J74" s="111"/>
      <c r="K74" s="111"/>
      <c r="L74" s="111"/>
      <c r="M74" s="111"/>
      <c r="N74" s="164"/>
      <c r="O74" s="111"/>
    </row>
    <row r="75" spans="1:15" x14ac:dyDescent="0.2">
      <c r="A75" s="117" t="s">
        <v>105</v>
      </c>
      <c r="B75" s="117" t="s">
        <v>318</v>
      </c>
      <c r="C75" s="111"/>
      <c r="D75" s="111"/>
      <c r="E75" s="111"/>
      <c r="F75" s="111"/>
      <c r="H75" s="111"/>
      <c r="I75" s="111"/>
      <c r="J75" s="111"/>
      <c r="K75" s="111"/>
      <c r="L75" s="111"/>
      <c r="M75" s="111"/>
      <c r="N75" s="164"/>
      <c r="O75" s="111"/>
    </row>
    <row r="76" spans="1:15" x14ac:dyDescent="0.2">
      <c r="A76" s="117" t="s">
        <v>106</v>
      </c>
      <c r="B76" s="117" t="s">
        <v>319</v>
      </c>
      <c r="C76" s="111"/>
      <c r="D76" s="111"/>
      <c r="E76" s="111"/>
      <c r="F76" s="111"/>
      <c r="H76" s="111"/>
      <c r="I76" s="111"/>
      <c r="J76" s="111"/>
      <c r="K76" s="111"/>
      <c r="L76" s="111"/>
      <c r="M76" s="111"/>
      <c r="N76" s="164"/>
      <c r="O76" s="111"/>
    </row>
    <row r="77" spans="1:15" x14ac:dyDescent="0.2">
      <c r="A77" s="117" t="s">
        <v>107</v>
      </c>
      <c r="B77" s="117" t="s">
        <v>320</v>
      </c>
      <c r="C77" s="111"/>
      <c r="D77" s="111"/>
      <c r="E77" s="111"/>
      <c r="F77" s="111"/>
      <c r="H77" s="111"/>
      <c r="I77" s="111"/>
      <c r="J77" s="111"/>
      <c r="K77" s="111"/>
      <c r="L77" s="111"/>
      <c r="M77" s="111"/>
      <c r="N77" s="164"/>
      <c r="O77" s="111"/>
    </row>
    <row r="78" spans="1:15" x14ac:dyDescent="0.2">
      <c r="A78" s="117" t="s">
        <v>108</v>
      </c>
      <c r="B78" s="117" t="s">
        <v>321</v>
      </c>
      <c r="C78" s="111"/>
      <c r="D78" s="111"/>
      <c r="E78" s="111"/>
      <c r="F78" s="111"/>
      <c r="H78" s="111"/>
      <c r="I78" s="111"/>
      <c r="J78" s="111"/>
      <c r="K78" s="111"/>
      <c r="L78" s="111"/>
      <c r="M78" s="111"/>
      <c r="N78" s="164"/>
      <c r="O78" s="111"/>
    </row>
    <row r="79" spans="1:15" x14ac:dyDescent="0.2">
      <c r="A79" s="117" t="s">
        <v>180</v>
      </c>
      <c r="B79" s="117" t="s">
        <v>322</v>
      </c>
      <c r="C79" s="111"/>
      <c r="D79" s="111"/>
      <c r="E79" s="111"/>
      <c r="F79" s="111"/>
      <c r="H79" s="111"/>
      <c r="I79" s="111"/>
      <c r="J79" s="111"/>
      <c r="K79" s="111"/>
      <c r="L79" s="111"/>
      <c r="M79" s="111"/>
      <c r="N79" s="164"/>
      <c r="O79" s="111"/>
    </row>
    <row r="80" spans="1:15" x14ac:dyDescent="0.2">
      <c r="A80" s="117" t="s">
        <v>181</v>
      </c>
      <c r="B80" s="117" t="s">
        <v>323</v>
      </c>
      <c r="C80" s="111"/>
      <c r="D80" s="111"/>
      <c r="E80" s="111"/>
      <c r="F80" s="111"/>
      <c r="H80" s="111"/>
      <c r="I80" s="111"/>
      <c r="J80" s="111"/>
      <c r="K80" s="111"/>
      <c r="L80" s="111"/>
      <c r="M80" s="111"/>
      <c r="N80" s="164"/>
      <c r="O80" s="111"/>
    </row>
    <row r="81" spans="1:15" x14ac:dyDescent="0.2">
      <c r="A81" s="117" t="s">
        <v>210</v>
      </c>
      <c r="B81" s="110" t="s">
        <v>307</v>
      </c>
      <c r="C81" s="111"/>
      <c r="D81" s="111"/>
      <c r="E81" s="111"/>
      <c r="F81" s="111"/>
      <c r="H81" s="111"/>
      <c r="I81" s="111"/>
      <c r="J81" s="111"/>
      <c r="K81" s="111"/>
      <c r="L81" s="111"/>
      <c r="M81" s="111"/>
      <c r="N81" s="164"/>
      <c r="O81" s="111"/>
    </row>
    <row r="82" spans="1:15" x14ac:dyDescent="0.2">
      <c r="A82" s="111"/>
      <c r="B82" s="111"/>
      <c r="C82" s="111"/>
      <c r="D82" s="111"/>
      <c r="E82" s="111"/>
      <c r="F82" s="111"/>
      <c r="H82" s="111"/>
      <c r="I82" s="111"/>
      <c r="J82" s="111"/>
      <c r="K82" s="111"/>
      <c r="L82" s="111"/>
      <c r="M82" s="111"/>
      <c r="N82" s="164"/>
      <c r="O82" s="111"/>
    </row>
    <row r="83" spans="1:15" x14ac:dyDescent="0.2">
      <c r="A83" s="166" t="s">
        <v>324</v>
      </c>
      <c r="B83" s="111"/>
      <c r="C83" s="111"/>
      <c r="D83" s="111"/>
      <c r="E83" s="111"/>
      <c r="F83" s="111"/>
      <c r="H83" s="111"/>
      <c r="I83" s="111"/>
      <c r="J83" s="111"/>
      <c r="K83" s="111"/>
      <c r="L83" s="111"/>
      <c r="M83" s="111"/>
      <c r="N83" s="164"/>
      <c r="O83" s="111"/>
    </row>
    <row r="84" spans="1:15" x14ac:dyDescent="0.2">
      <c r="A84" s="111"/>
      <c r="B84" s="111"/>
      <c r="C84" s="111"/>
      <c r="D84" s="111"/>
      <c r="E84" s="111"/>
      <c r="F84" s="111"/>
      <c r="H84" s="111"/>
      <c r="I84" s="111"/>
      <c r="J84" s="111"/>
      <c r="K84" s="111"/>
      <c r="L84" s="111"/>
      <c r="M84" s="111"/>
      <c r="N84" s="164"/>
      <c r="O84" s="111"/>
    </row>
    <row r="85" spans="1:15" x14ac:dyDescent="0.2">
      <c r="A85" s="111"/>
      <c r="B85" s="111"/>
      <c r="C85" s="111"/>
      <c r="D85" s="111"/>
      <c r="E85" s="111"/>
      <c r="F85" s="111"/>
      <c r="H85" s="111"/>
      <c r="I85" s="111"/>
      <c r="J85" s="111"/>
      <c r="K85" s="111"/>
      <c r="L85" s="111"/>
      <c r="M85" s="111"/>
      <c r="N85" s="164"/>
      <c r="O85" s="111"/>
    </row>
    <row r="86" spans="1:15" x14ac:dyDescent="0.2">
      <c r="A86" s="111"/>
      <c r="B86" s="111"/>
      <c r="C86" s="111"/>
      <c r="D86" s="111"/>
      <c r="E86" s="111"/>
      <c r="F86" s="111"/>
      <c r="H86" s="111"/>
      <c r="I86" s="111"/>
      <c r="J86" s="111"/>
      <c r="K86" s="111"/>
      <c r="L86" s="111"/>
      <c r="M86" s="111"/>
      <c r="N86" s="164"/>
      <c r="O86" s="111"/>
    </row>
    <row r="87" spans="1:15" x14ac:dyDescent="0.2">
      <c r="A87" s="111"/>
      <c r="B87" s="111"/>
      <c r="C87" s="111"/>
      <c r="D87" s="111"/>
      <c r="E87" s="111"/>
      <c r="F87" s="111"/>
      <c r="H87" s="111"/>
      <c r="I87" s="111"/>
      <c r="J87" s="111"/>
      <c r="K87" s="111"/>
      <c r="L87" s="111"/>
      <c r="M87" s="111"/>
      <c r="N87" s="164"/>
      <c r="O87" s="111"/>
    </row>
    <row r="88" spans="1:15" x14ac:dyDescent="0.2">
      <c r="A88" s="111"/>
      <c r="B88" s="111"/>
      <c r="C88" s="111"/>
      <c r="D88" s="111"/>
      <c r="E88" s="111"/>
      <c r="F88" s="111"/>
      <c r="H88" s="111"/>
      <c r="I88" s="111"/>
      <c r="J88" s="111"/>
      <c r="K88" s="111"/>
      <c r="L88" s="111"/>
      <c r="M88" s="111"/>
      <c r="N88" s="164"/>
      <c r="O88" s="111"/>
    </row>
    <row r="89" spans="1:15" x14ac:dyDescent="0.2">
      <c r="A89" s="111"/>
      <c r="B89" s="111"/>
      <c r="C89" s="111"/>
      <c r="D89" s="111"/>
      <c r="E89" s="111"/>
      <c r="F89" s="111"/>
      <c r="H89" s="111"/>
      <c r="I89" s="111"/>
      <c r="J89" s="111"/>
      <c r="K89" s="111"/>
      <c r="L89" s="111"/>
      <c r="M89" s="111"/>
      <c r="N89" s="164"/>
      <c r="O89" s="111"/>
    </row>
    <row r="90" spans="1:15" x14ac:dyDescent="0.2">
      <c r="A90" s="111"/>
      <c r="B90" s="111"/>
      <c r="C90" s="111"/>
      <c r="D90" s="111"/>
      <c r="E90" s="111"/>
      <c r="F90" s="111"/>
      <c r="H90" s="111"/>
      <c r="I90" s="111"/>
      <c r="J90" s="111"/>
      <c r="K90" s="111"/>
      <c r="L90" s="111"/>
      <c r="M90" s="111"/>
      <c r="N90" s="164"/>
      <c r="O90" s="111"/>
    </row>
    <row r="91" spans="1:15" x14ac:dyDescent="0.2">
      <c r="A91" s="111"/>
      <c r="B91" s="111"/>
      <c r="C91" s="111"/>
      <c r="D91" s="111"/>
      <c r="E91" s="111"/>
      <c r="F91" s="111"/>
      <c r="H91" s="111"/>
      <c r="I91" s="111"/>
      <c r="J91" s="111"/>
      <c r="K91" s="111"/>
      <c r="L91" s="111"/>
      <c r="M91" s="111"/>
      <c r="N91" s="164"/>
      <c r="O91" s="111"/>
    </row>
    <row r="92" spans="1:15" x14ac:dyDescent="0.2">
      <c r="A92" s="111"/>
      <c r="B92" s="111"/>
      <c r="C92" s="111"/>
      <c r="D92" s="111"/>
      <c r="E92" s="111"/>
      <c r="F92" s="111"/>
      <c r="H92" s="111"/>
      <c r="I92" s="111"/>
      <c r="J92" s="111"/>
      <c r="K92" s="111"/>
      <c r="L92" s="111"/>
      <c r="M92" s="111"/>
      <c r="N92" s="164"/>
      <c r="O92" s="111"/>
    </row>
    <row r="93" spans="1:15" x14ac:dyDescent="0.2">
      <c r="A93" s="111"/>
      <c r="B93" s="111"/>
      <c r="C93" s="111"/>
      <c r="D93" s="111"/>
      <c r="E93" s="111"/>
      <c r="F93" s="111"/>
      <c r="H93" s="111"/>
      <c r="I93" s="111"/>
      <c r="J93" s="111"/>
      <c r="K93" s="111"/>
      <c r="L93" s="111"/>
      <c r="M93" s="111"/>
      <c r="N93" s="164"/>
      <c r="O93" s="111"/>
    </row>
    <row r="94" spans="1:15" x14ac:dyDescent="0.2">
      <c r="A94" s="111"/>
      <c r="B94" s="111"/>
      <c r="C94" s="111"/>
      <c r="D94" s="111"/>
      <c r="E94" s="111"/>
      <c r="F94" s="111"/>
      <c r="H94" s="111"/>
      <c r="I94" s="111"/>
      <c r="J94" s="111"/>
      <c r="K94" s="111"/>
      <c r="L94" s="111"/>
      <c r="M94" s="111"/>
      <c r="N94" s="164"/>
      <c r="O94" s="111"/>
    </row>
    <row r="95" spans="1:15" x14ac:dyDescent="0.2">
      <c r="A95" s="111"/>
      <c r="B95" s="111"/>
      <c r="C95" s="111"/>
      <c r="D95" s="111"/>
      <c r="E95" s="111"/>
      <c r="F95" s="111"/>
      <c r="H95" s="111"/>
      <c r="I95" s="111"/>
      <c r="J95" s="111"/>
      <c r="K95" s="111"/>
      <c r="L95" s="111"/>
      <c r="M95" s="111"/>
      <c r="N95" s="164"/>
      <c r="O95" s="111"/>
    </row>
    <row r="96" spans="1:15" x14ac:dyDescent="0.2">
      <c r="A96" s="111"/>
      <c r="B96" s="111"/>
      <c r="C96" s="111"/>
      <c r="D96" s="111"/>
      <c r="E96" s="111"/>
      <c r="F96" s="111"/>
      <c r="H96" s="111"/>
      <c r="I96" s="111"/>
      <c r="J96" s="111"/>
      <c r="K96" s="111"/>
      <c r="L96" s="111"/>
      <c r="M96" s="111"/>
      <c r="N96" s="164"/>
      <c r="O96" s="111"/>
    </row>
    <row r="97" spans="1:15" x14ac:dyDescent="0.2">
      <c r="A97" s="111"/>
      <c r="B97" s="111"/>
      <c r="C97" s="111"/>
      <c r="D97" s="111"/>
      <c r="E97" s="111"/>
      <c r="F97" s="111"/>
      <c r="H97" s="111"/>
      <c r="I97" s="111"/>
      <c r="J97" s="111"/>
      <c r="K97" s="111"/>
      <c r="L97" s="111"/>
      <c r="M97" s="111"/>
      <c r="N97" s="164"/>
      <c r="O97" s="111"/>
    </row>
    <row r="98" spans="1:15" x14ac:dyDescent="0.2">
      <c r="A98" s="111"/>
      <c r="B98" s="111"/>
      <c r="C98" s="111"/>
      <c r="D98" s="111"/>
      <c r="E98" s="111"/>
      <c r="F98" s="111"/>
      <c r="H98" s="111"/>
      <c r="I98" s="111"/>
      <c r="J98" s="111"/>
      <c r="K98" s="111"/>
      <c r="L98" s="111"/>
      <c r="M98" s="111"/>
      <c r="N98" s="164"/>
      <c r="O98" s="111"/>
    </row>
    <row r="99" spans="1:15" x14ac:dyDescent="0.2">
      <c r="A99" s="111"/>
      <c r="B99" s="111"/>
      <c r="C99" s="111"/>
      <c r="D99" s="111"/>
      <c r="E99" s="111"/>
      <c r="F99" s="111"/>
      <c r="H99" s="111"/>
      <c r="I99" s="111"/>
      <c r="J99" s="111"/>
      <c r="K99" s="111"/>
      <c r="L99" s="111"/>
      <c r="M99" s="111"/>
      <c r="N99" s="164"/>
      <c r="O99" s="111"/>
    </row>
    <row r="100" spans="1:15" x14ac:dyDescent="0.2">
      <c r="A100" s="111"/>
      <c r="B100" s="111"/>
      <c r="C100" s="111"/>
      <c r="D100" s="111"/>
      <c r="E100" s="111"/>
      <c r="F100" s="111"/>
      <c r="H100" s="111"/>
      <c r="I100" s="111"/>
      <c r="J100" s="111"/>
      <c r="K100" s="111"/>
      <c r="L100" s="111"/>
      <c r="M100" s="111"/>
      <c r="N100" s="164"/>
      <c r="O100" s="111"/>
    </row>
    <row r="101" spans="1:15" x14ac:dyDescent="0.2">
      <c r="A101" s="111"/>
      <c r="B101" s="111"/>
      <c r="C101" s="111"/>
      <c r="D101" s="111"/>
      <c r="E101" s="111"/>
      <c r="F101" s="111"/>
      <c r="H101" s="111"/>
      <c r="I101" s="111"/>
      <c r="J101" s="111"/>
      <c r="K101" s="111"/>
      <c r="L101" s="111"/>
      <c r="M101" s="111"/>
      <c r="N101" s="164"/>
      <c r="O101" s="111"/>
    </row>
    <row r="102" spans="1:15" x14ac:dyDescent="0.2">
      <c r="A102" s="111"/>
      <c r="B102" s="111"/>
      <c r="C102" s="111"/>
      <c r="D102" s="111"/>
      <c r="E102" s="111"/>
      <c r="F102" s="111"/>
      <c r="H102" s="111"/>
      <c r="I102" s="111"/>
      <c r="J102" s="111"/>
      <c r="K102" s="111"/>
      <c r="L102" s="111"/>
      <c r="M102" s="111"/>
      <c r="N102" s="164"/>
      <c r="O102" s="111"/>
    </row>
    <row r="103" spans="1:15" x14ac:dyDescent="0.2">
      <c r="A103" s="111"/>
      <c r="B103" s="111"/>
      <c r="C103" s="111"/>
      <c r="D103" s="111"/>
      <c r="E103" s="111"/>
      <c r="F103" s="111"/>
      <c r="H103" s="111"/>
      <c r="I103" s="111"/>
      <c r="J103" s="111"/>
      <c r="K103" s="111"/>
      <c r="L103" s="111"/>
      <c r="M103" s="111"/>
      <c r="N103" s="164"/>
      <c r="O103" s="111"/>
    </row>
    <row r="104" spans="1:15" x14ac:dyDescent="0.2">
      <c r="A104" s="111"/>
      <c r="B104" s="111"/>
      <c r="C104" s="111"/>
      <c r="D104" s="111"/>
      <c r="E104" s="111"/>
      <c r="F104" s="111"/>
      <c r="H104" s="111"/>
      <c r="I104" s="111"/>
      <c r="J104" s="111"/>
      <c r="K104" s="111"/>
      <c r="L104" s="111"/>
      <c r="M104" s="111"/>
      <c r="N104" s="164"/>
      <c r="O104" s="111"/>
    </row>
    <row r="105" spans="1:15" x14ac:dyDescent="0.2">
      <c r="A105" s="111"/>
      <c r="B105" s="111"/>
      <c r="C105" s="111"/>
      <c r="D105" s="111"/>
      <c r="E105" s="111"/>
      <c r="F105" s="111"/>
      <c r="H105" s="111"/>
      <c r="I105" s="111"/>
      <c r="J105" s="111"/>
      <c r="K105" s="111"/>
      <c r="L105" s="111"/>
      <c r="M105" s="111"/>
      <c r="N105" s="164"/>
      <c r="O105" s="111"/>
    </row>
    <row r="106" spans="1:15" x14ac:dyDescent="0.2">
      <c r="A106" s="111"/>
      <c r="B106" s="111"/>
      <c r="C106" s="111"/>
      <c r="D106" s="111"/>
      <c r="E106" s="111"/>
      <c r="F106" s="111"/>
      <c r="H106" s="111"/>
      <c r="I106" s="111"/>
      <c r="J106" s="111"/>
      <c r="K106" s="111"/>
      <c r="L106" s="111"/>
      <c r="M106" s="111"/>
      <c r="N106" s="164"/>
      <c r="O106" s="111"/>
    </row>
    <row r="107" spans="1:15" x14ac:dyDescent="0.2">
      <c r="A107" s="111"/>
      <c r="B107" s="111"/>
      <c r="C107" s="111"/>
      <c r="D107" s="111"/>
      <c r="E107" s="111"/>
      <c r="F107" s="111"/>
      <c r="H107" s="111"/>
      <c r="I107" s="111"/>
      <c r="J107" s="111"/>
      <c r="K107" s="111"/>
      <c r="L107" s="111"/>
      <c r="M107" s="111"/>
      <c r="N107" s="164"/>
      <c r="O107" s="111"/>
    </row>
    <row r="108" spans="1:15" x14ac:dyDescent="0.2">
      <c r="A108" s="111"/>
      <c r="B108" s="111"/>
      <c r="C108" s="111"/>
      <c r="D108" s="111"/>
      <c r="E108" s="111"/>
      <c r="F108" s="111"/>
      <c r="H108" s="111"/>
      <c r="I108" s="111"/>
      <c r="J108" s="111"/>
      <c r="K108" s="111"/>
      <c r="L108" s="111"/>
      <c r="M108" s="111"/>
      <c r="N108" s="164"/>
      <c r="O108" s="111"/>
    </row>
    <row r="109" spans="1:15" x14ac:dyDescent="0.2">
      <c r="A109" s="111"/>
      <c r="B109" s="111"/>
      <c r="C109" s="111"/>
      <c r="D109" s="111"/>
      <c r="E109" s="111"/>
      <c r="F109" s="111"/>
      <c r="H109" s="111"/>
      <c r="I109" s="111"/>
      <c r="J109" s="111"/>
      <c r="K109" s="111"/>
      <c r="L109" s="111"/>
      <c r="M109" s="111"/>
      <c r="N109" s="164"/>
      <c r="O109" s="111"/>
    </row>
    <row r="110" spans="1:15" x14ac:dyDescent="0.2">
      <c r="A110" s="111"/>
      <c r="B110" s="111"/>
      <c r="C110" s="111"/>
      <c r="D110" s="111"/>
      <c r="E110" s="111"/>
      <c r="F110" s="111"/>
      <c r="H110" s="111"/>
      <c r="I110" s="111"/>
      <c r="J110" s="111"/>
      <c r="K110" s="111"/>
      <c r="L110" s="111"/>
      <c r="M110" s="111"/>
      <c r="N110" s="164"/>
      <c r="O110" s="111"/>
    </row>
    <row r="111" spans="1:15" x14ac:dyDescent="0.2">
      <c r="A111" s="111"/>
      <c r="B111" s="111"/>
      <c r="C111" s="111"/>
      <c r="D111" s="111"/>
      <c r="E111" s="111"/>
      <c r="F111" s="111"/>
      <c r="H111" s="111"/>
      <c r="I111" s="111"/>
      <c r="J111" s="111"/>
      <c r="K111" s="111"/>
      <c r="L111" s="111"/>
      <c r="M111" s="111"/>
      <c r="N111" s="164"/>
      <c r="O111" s="111"/>
    </row>
    <row r="112" spans="1:15" x14ac:dyDescent="0.2">
      <c r="A112" s="111"/>
      <c r="B112" s="111"/>
      <c r="C112" s="111"/>
      <c r="D112" s="111"/>
      <c r="E112" s="111"/>
      <c r="F112" s="111"/>
      <c r="H112" s="111"/>
      <c r="I112" s="111"/>
      <c r="J112" s="111"/>
      <c r="K112" s="111"/>
      <c r="L112" s="111"/>
      <c r="M112" s="111"/>
      <c r="N112" s="164"/>
      <c r="O112" s="111"/>
    </row>
    <row r="113" spans="1:15" x14ac:dyDescent="0.2">
      <c r="A113" s="111"/>
      <c r="B113" s="111"/>
      <c r="C113" s="111"/>
      <c r="D113" s="111"/>
      <c r="E113" s="111"/>
      <c r="F113" s="111"/>
      <c r="H113" s="111"/>
      <c r="I113" s="111"/>
      <c r="J113" s="111"/>
      <c r="K113" s="111"/>
      <c r="L113" s="111"/>
      <c r="M113" s="111"/>
      <c r="N113" s="164"/>
      <c r="O113" s="111"/>
    </row>
    <row r="114" spans="1:15" x14ac:dyDescent="0.2">
      <c r="A114" s="111"/>
      <c r="B114" s="111"/>
      <c r="C114" s="111"/>
      <c r="D114" s="111"/>
      <c r="E114" s="111"/>
      <c r="F114" s="111"/>
      <c r="H114" s="111"/>
      <c r="I114" s="111"/>
      <c r="J114" s="111"/>
      <c r="K114" s="111"/>
      <c r="L114" s="111"/>
      <c r="M114" s="111"/>
      <c r="N114" s="164"/>
      <c r="O114" s="111"/>
    </row>
    <row r="115" spans="1:15" x14ac:dyDescent="0.2">
      <c r="A115" s="111"/>
      <c r="B115" s="111"/>
      <c r="C115" s="111"/>
      <c r="D115" s="111"/>
      <c r="E115" s="111"/>
      <c r="F115" s="111"/>
      <c r="H115" s="111"/>
      <c r="I115" s="111"/>
      <c r="J115" s="111"/>
      <c r="K115" s="111"/>
      <c r="L115" s="111"/>
      <c r="M115" s="111"/>
      <c r="N115" s="164"/>
      <c r="O115" s="111"/>
    </row>
    <row r="116" spans="1:15" x14ac:dyDescent="0.2">
      <c r="A116" s="111"/>
      <c r="B116" s="111"/>
      <c r="C116" s="111"/>
      <c r="D116" s="111"/>
      <c r="E116" s="111"/>
      <c r="F116" s="111"/>
      <c r="H116" s="111"/>
      <c r="I116" s="111"/>
      <c r="J116" s="111"/>
      <c r="K116" s="111"/>
      <c r="L116" s="111"/>
      <c r="M116" s="111"/>
      <c r="N116" s="164"/>
      <c r="O116" s="111"/>
    </row>
    <row r="117" spans="1:15" x14ac:dyDescent="0.2">
      <c r="A117" s="111"/>
      <c r="B117" s="111"/>
      <c r="C117" s="111"/>
      <c r="D117" s="111"/>
      <c r="E117" s="111"/>
      <c r="F117" s="111"/>
      <c r="H117" s="111"/>
      <c r="I117" s="111"/>
      <c r="J117" s="111"/>
      <c r="K117" s="111"/>
      <c r="L117" s="111"/>
      <c r="M117" s="111"/>
      <c r="N117" s="164"/>
      <c r="O117" s="111"/>
    </row>
    <row r="118" spans="1:15" x14ac:dyDescent="0.2">
      <c r="A118" s="111"/>
      <c r="B118" s="111"/>
      <c r="C118" s="111"/>
      <c r="D118" s="111"/>
      <c r="E118" s="111"/>
      <c r="F118" s="111"/>
      <c r="H118" s="111"/>
      <c r="I118" s="111"/>
      <c r="J118" s="111"/>
      <c r="K118" s="111"/>
      <c r="L118" s="111"/>
      <c r="M118" s="111"/>
      <c r="N118" s="164"/>
      <c r="O118" s="111"/>
    </row>
    <row r="119" spans="1:15" x14ac:dyDescent="0.2">
      <c r="A119" s="111"/>
      <c r="B119" s="111"/>
      <c r="C119" s="111"/>
      <c r="D119" s="111"/>
      <c r="E119" s="111"/>
      <c r="F119" s="111"/>
      <c r="H119" s="111"/>
      <c r="I119" s="111"/>
      <c r="J119" s="111"/>
      <c r="K119" s="111"/>
      <c r="L119" s="111"/>
      <c r="M119" s="111"/>
      <c r="N119" s="164"/>
      <c r="O119" s="111"/>
    </row>
    <row r="120" spans="1:15" x14ac:dyDescent="0.2">
      <c r="A120" s="111"/>
      <c r="B120" s="111"/>
      <c r="C120" s="111"/>
      <c r="D120" s="111"/>
      <c r="E120" s="111"/>
      <c r="F120" s="111"/>
      <c r="H120" s="111"/>
      <c r="I120" s="111"/>
      <c r="J120" s="111"/>
      <c r="K120" s="111"/>
      <c r="L120" s="111"/>
      <c r="M120" s="111"/>
      <c r="N120" s="164"/>
      <c r="O120" s="111"/>
    </row>
    <row r="121" spans="1:15" x14ac:dyDescent="0.2">
      <c r="A121" s="111"/>
      <c r="B121" s="111"/>
      <c r="C121" s="111"/>
      <c r="D121" s="111"/>
      <c r="E121" s="111"/>
      <c r="F121" s="111"/>
      <c r="H121" s="111"/>
      <c r="I121" s="111"/>
      <c r="J121" s="111"/>
      <c r="K121" s="111"/>
      <c r="L121" s="111"/>
      <c r="M121" s="111"/>
      <c r="N121" s="16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116"/>
  <sheetViews>
    <sheetView workbookViewId="0">
      <selection activeCell="G71" sqref="G71"/>
    </sheetView>
  </sheetViews>
  <sheetFormatPr baseColWidth="10" defaultColWidth="11.42578125" defaultRowHeight="12.75" x14ac:dyDescent="0.2"/>
  <cols>
    <col min="1" max="1" width="11.42578125" style="44"/>
    <col min="2" max="4" width="12.140625" style="44" customWidth="1"/>
    <col min="5" max="16" width="11.42578125" style="49"/>
    <col min="17" max="19" width="11.42578125" style="219"/>
    <col min="20" max="21" width="11.42578125" style="49"/>
    <col min="22" max="16384" width="11.42578125" style="44"/>
  </cols>
  <sheetData>
    <row r="1" spans="1:21" ht="15.75" x14ac:dyDescent="0.25">
      <c r="A1" s="213" t="s">
        <v>326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4"/>
      <c r="R1" s="214"/>
      <c r="S1" s="214"/>
    </row>
    <row r="2" spans="1:21" x14ac:dyDescent="0.2">
      <c r="A2" s="166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4"/>
      <c r="R2" s="214"/>
      <c r="S2" s="214"/>
    </row>
    <row r="3" spans="1:21" s="33" customFormat="1" x14ac:dyDescent="0.2">
      <c r="A3" s="167"/>
      <c r="B3" s="168" t="s">
        <v>99</v>
      </c>
      <c r="C3" s="168" t="s">
        <v>100</v>
      </c>
      <c r="D3" s="168" t="s">
        <v>101</v>
      </c>
      <c r="E3" s="168" t="s">
        <v>102</v>
      </c>
      <c r="F3" s="168" t="s">
        <v>103</v>
      </c>
      <c r="G3" s="168" t="s">
        <v>104</v>
      </c>
      <c r="H3" s="168" t="s">
        <v>105</v>
      </c>
      <c r="I3" s="168" t="s">
        <v>106</v>
      </c>
      <c r="J3" s="168" t="s">
        <v>107</v>
      </c>
      <c r="K3" s="168" t="s">
        <v>108</v>
      </c>
      <c r="L3" s="168" t="s">
        <v>180</v>
      </c>
      <c r="M3" s="168" t="s">
        <v>181</v>
      </c>
      <c r="N3" s="168" t="s">
        <v>210</v>
      </c>
      <c r="O3" s="168" t="s">
        <v>211</v>
      </c>
      <c r="P3" s="50"/>
      <c r="Q3" s="215"/>
      <c r="R3" s="216"/>
      <c r="S3" s="216"/>
      <c r="T3" s="50"/>
      <c r="U3" s="50"/>
    </row>
    <row r="4" spans="1:21" x14ac:dyDescent="0.2">
      <c r="A4" s="171">
        <v>1950</v>
      </c>
      <c r="B4" s="179">
        <v>55.7</v>
      </c>
      <c r="C4" s="173">
        <v>55.7</v>
      </c>
      <c r="D4" s="173">
        <v>17.8</v>
      </c>
      <c r="E4" s="217">
        <v>17.8</v>
      </c>
      <c r="F4" s="217">
        <v>0</v>
      </c>
      <c r="G4" s="217">
        <v>0</v>
      </c>
      <c r="H4" s="217">
        <v>0</v>
      </c>
      <c r="I4" s="173">
        <v>37.9</v>
      </c>
      <c r="J4" s="218">
        <v>19.100000000000001</v>
      </c>
      <c r="K4" s="218">
        <v>0</v>
      </c>
      <c r="L4" s="218">
        <v>0</v>
      </c>
      <c r="M4" s="218">
        <v>0</v>
      </c>
      <c r="N4" s="173">
        <v>0</v>
      </c>
      <c r="O4" s="173">
        <v>0</v>
      </c>
      <c r="R4" s="220"/>
      <c r="S4" s="220"/>
    </row>
    <row r="5" spans="1:21" x14ac:dyDescent="0.2">
      <c r="A5" s="171">
        <v>1951</v>
      </c>
      <c r="B5" s="179">
        <v>63.6</v>
      </c>
      <c r="C5" s="173">
        <v>63.6</v>
      </c>
      <c r="D5" s="173">
        <v>56.26</v>
      </c>
      <c r="E5" s="217">
        <v>22</v>
      </c>
      <c r="F5" s="217">
        <v>34.26</v>
      </c>
      <c r="G5" s="217">
        <v>0</v>
      </c>
      <c r="H5" s="217">
        <v>0</v>
      </c>
      <c r="I5" s="173">
        <v>7.34</v>
      </c>
      <c r="J5" s="218">
        <v>19</v>
      </c>
      <c r="K5" s="218">
        <v>0</v>
      </c>
      <c r="L5" s="218">
        <v>0</v>
      </c>
      <c r="M5" s="218">
        <v>0</v>
      </c>
      <c r="N5" s="173">
        <v>0</v>
      </c>
      <c r="O5" s="173">
        <v>0</v>
      </c>
      <c r="R5" s="220"/>
      <c r="S5" s="220"/>
    </row>
    <row r="6" spans="1:21" x14ac:dyDescent="0.2">
      <c r="A6" s="171">
        <v>1952</v>
      </c>
      <c r="B6" s="179">
        <v>73.3</v>
      </c>
      <c r="C6" s="173">
        <v>73.3</v>
      </c>
      <c r="D6" s="173">
        <v>62.56</v>
      </c>
      <c r="E6" s="217">
        <v>24.3</v>
      </c>
      <c r="F6" s="217">
        <v>38.26</v>
      </c>
      <c r="G6" s="217">
        <v>0</v>
      </c>
      <c r="H6" s="217">
        <v>0</v>
      </c>
      <c r="I6" s="173">
        <v>10.74</v>
      </c>
      <c r="J6" s="218">
        <v>21</v>
      </c>
      <c r="K6" s="218">
        <v>0</v>
      </c>
      <c r="L6" s="218">
        <v>0</v>
      </c>
      <c r="M6" s="218">
        <v>0</v>
      </c>
      <c r="N6" s="173">
        <v>0</v>
      </c>
      <c r="O6" s="173">
        <v>0</v>
      </c>
      <c r="R6" s="220"/>
      <c r="S6" s="220"/>
    </row>
    <row r="7" spans="1:21" x14ac:dyDescent="0.2">
      <c r="A7" s="171">
        <v>1953</v>
      </c>
      <c r="B7" s="179">
        <v>80.2</v>
      </c>
      <c r="C7" s="173">
        <v>80.2</v>
      </c>
      <c r="D7" s="173">
        <v>69.400000000000006</v>
      </c>
      <c r="E7" s="217">
        <v>33.5</v>
      </c>
      <c r="F7" s="217">
        <v>35.9</v>
      </c>
      <c r="G7" s="217">
        <v>0</v>
      </c>
      <c r="H7" s="217">
        <v>0</v>
      </c>
      <c r="I7" s="173">
        <v>10.8</v>
      </c>
      <c r="J7" s="218">
        <v>28.2</v>
      </c>
      <c r="K7" s="218">
        <v>355.7</v>
      </c>
      <c r="L7" s="218">
        <v>0</v>
      </c>
      <c r="M7" s="218">
        <v>0</v>
      </c>
      <c r="N7" s="173">
        <v>0</v>
      </c>
      <c r="O7" s="173">
        <v>0</v>
      </c>
      <c r="R7" s="220"/>
      <c r="S7" s="220"/>
    </row>
    <row r="8" spans="1:21" x14ac:dyDescent="0.2">
      <c r="A8" s="171">
        <v>1954</v>
      </c>
      <c r="B8" s="179">
        <v>84.6</v>
      </c>
      <c r="C8" s="173">
        <v>84.6</v>
      </c>
      <c r="D8" s="173">
        <v>71</v>
      </c>
      <c r="E8" s="217">
        <v>35.200000000000003</v>
      </c>
      <c r="F8" s="217">
        <v>35.799999999999997</v>
      </c>
      <c r="G8" s="217">
        <v>0</v>
      </c>
      <c r="H8" s="217">
        <v>0</v>
      </c>
      <c r="I8" s="173">
        <v>13.6</v>
      </c>
      <c r="J8" s="218">
        <v>23.5</v>
      </c>
      <c r="K8" s="218">
        <v>355.3</v>
      </c>
      <c r="L8" s="218">
        <v>0</v>
      </c>
      <c r="M8" s="218">
        <v>0</v>
      </c>
      <c r="N8" s="173">
        <v>0</v>
      </c>
      <c r="O8" s="173">
        <v>0</v>
      </c>
      <c r="R8" s="220"/>
      <c r="S8" s="220"/>
    </row>
    <row r="9" spans="1:21" x14ac:dyDescent="0.2">
      <c r="A9" s="171">
        <v>1955</v>
      </c>
      <c r="B9" s="179">
        <v>81.099999999999994</v>
      </c>
      <c r="C9" s="173">
        <v>81.099999999999994</v>
      </c>
      <c r="D9" s="173">
        <v>70.400000000000006</v>
      </c>
      <c r="E9" s="217">
        <v>37.299999999999997</v>
      </c>
      <c r="F9" s="217">
        <v>33.1</v>
      </c>
      <c r="G9" s="217">
        <v>0</v>
      </c>
      <c r="H9" s="217">
        <v>0</v>
      </c>
      <c r="I9" s="173">
        <v>10.7</v>
      </c>
      <c r="J9" s="218">
        <v>28.2</v>
      </c>
      <c r="K9" s="218">
        <v>329.4</v>
      </c>
      <c r="L9" s="218">
        <v>0</v>
      </c>
      <c r="M9" s="218">
        <v>0</v>
      </c>
      <c r="N9" s="173">
        <v>0</v>
      </c>
      <c r="O9" s="173">
        <v>0</v>
      </c>
      <c r="R9" s="220"/>
      <c r="S9" s="220"/>
    </row>
    <row r="10" spans="1:21" x14ac:dyDescent="0.2">
      <c r="A10" s="171">
        <v>1956</v>
      </c>
      <c r="B10" s="179">
        <v>67.5</v>
      </c>
      <c r="C10" s="173">
        <v>67.5</v>
      </c>
      <c r="D10" s="173">
        <v>59.4</v>
      </c>
      <c r="E10" s="217">
        <v>33.9</v>
      </c>
      <c r="F10" s="217">
        <v>25.5</v>
      </c>
      <c r="G10" s="217">
        <v>0</v>
      </c>
      <c r="H10" s="217">
        <v>0</v>
      </c>
      <c r="I10" s="173">
        <v>8.0999999999999943</v>
      </c>
      <c r="J10" s="218">
        <v>22.9</v>
      </c>
      <c r="K10" s="218">
        <v>232.4</v>
      </c>
      <c r="L10" s="218">
        <v>0</v>
      </c>
      <c r="M10" s="218">
        <v>0</v>
      </c>
      <c r="N10" s="173">
        <v>0</v>
      </c>
      <c r="O10" s="173">
        <v>0</v>
      </c>
      <c r="R10" s="220"/>
      <c r="S10" s="220"/>
    </row>
    <row r="11" spans="1:21" x14ac:dyDescent="0.2">
      <c r="A11" s="171">
        <v>1957</v>
      </c>
      <c r="B11" s="179">
        <v>83.2</v>
      </c>
      <c r="C11" s="173">
        <v>83.2</v>
      </c>
      <c r="D11" s="173">
        <v>72.900000000000006</v>
      </c>
      <c r="E11" s="217">
        <v>40.700000000000003</v>
      </c>
      <c r="F11" s="217">
        <v>32.1</v>
      </c>
      <c r="G11" s="217">
        <v>0</v>
      </c>
      <c r="H11" s="217">
        <v>0.1</v>
      </c>
      <c r="I11" s="173">
        <v>10.3</v>
      </c>
      <c r="J11" s="218">
        <v>29.4</v>
      </c>
      <c r="K11" s="218">
        <v>310.3</v>
      </c>
      <c r="L11" s="218">
        <v>0</v>
      </c>
      <c r="M11" s="218">
        <v>0.9</v>
      </c>
      <c r="N11" s="173">
        <v>0</v>
      </c>
      <c r="O11" s="173">
        <v>0</v>
      </c>
      <c r="R11" s="220"/>
      <c r="S11" s="220"/>
    </row>
    <row r="12" spans="1:21" x14ac:dyDescent="0.2">
      <c r="A12" s="171">
        <v>1958</v>
      </c>
      <c r="B12" s="179">
        <v>92</v>
      </c>
      <c r="C12" s="173">
        <v>92</v>
      </c>
      <c r="D12" s="173">
        <v>77.199999999999989</v>
      </c>
      <c r="E12" s="217">
        <v>50.7</v>
      </c>
      <c r="F12" s="217">
        <v>26.4</v>
      </c>
      <c r="G12" s="217">
        <v>0</v>
      </c>
      <c r="H12" s="217">
        <v>0.1</v>
      </c>
      <c r="I12" s="173">
        <v>14.8</v>
      </c>
      <c r="J12" s="218">
        <v>46.2</v>
      </c>
      <c r="K12" s="218">
        <v>301.60000000000002</v>
      </c>
      <c r="L12" s="218">
        <v>0</v>
      </c>
      <c r="M12" s="218">
        <v>1.2</v>
      </c>
      <c r="N12" s="173">
        <v>0</v>
      </c>
      <c r="O12" s="173">
        <v>0</v>
      </c>
      <c r="R12" s="220"/>
      <c r="S12" s="220"/>
    </row>
    <row r="13" spans="1:21" x14ac:dyDescent="0.2">
      <c r="A13" s="171">
        <v>1959</v>
      </c>
      <c r="B13" s="179">
        <v>76.7</v>
      </c>
      <c r="C13" s="173">
        <v>76.7</v>
      </c>
      <c r="D13" s="173">
        <v>62.5</v>
      </c>
      <c r="E13" s="217">
        <v>40</v>
      </c>
      <c r="F13" s="217">
        <v>19.100000000000001</v>
      </c>
      <c r="G13" s="217">
        <v>2.9</v>
      </c>
      <c r="H13" s="217">
        <v>0.5</v>
      </c>
      <c r="I13" s="173">
        <v>14.2</v>
      </c>
      <c r="J13" s="218">
        <v>43.3</v>
      </c>
      <c r="K13" s="218">
        <v>213.2</v>
      </c>
      <c r="L13" s="218">
        <v>4.8</v>
      </c>
      <c r="M13" s="218">
        <v>6.9</v>
      </c>
      <c r="N13" s="173">
        <v>0</v>
      </c>
      <c r="O13" s="173">
        <v>0</v>
      </c>
      <c r="R13" s="220"/>
      <c r="S13" s="220"/>
    </row>
    <row r="14" spans="1:21" x14ac:dyDescent="0.2">
      <c r="A14" s="171">
        <v>1960</v>
      </c>
      <c r="B14" s="179">
        <v>84.3</v>
      </c>
      <c r="C14" s="173">
        <v>84.3</v>
      </c>
      <c r="D14" s="173">
        <v>76.099999999999994</v>
      </c>
      <c r="E14" s="217">
        <v>45.4</v>
      </c>
      <c r="F14" s="217">
        <v>24.6</v>
      </c>
      <c r="G14" s="217">
        <v>4.3</v>
      </c>
      <c r="H14" s="217">
        <v>1.8</v>
      </c>
      <c r="I14" s="173">
        <v>8.1999999999999993</v>
      </c>
      <c r="J14" s="218">
        <v>46.7</v>
      </c>
      <c r="K14" s="218">
        <v>272.7</v>
      </c>
      <c r="L14" s="218">
        <v>7.2</v>
      </c>
      <c r="M14" s="218">
        <v>18.8</v>
      </c>
      <c r="N14" s="173">
        <v>0</v>
      </c>
      <c r="O14" s="173">
        <v>0</v>
      </c>
      <c r="R14" s="220"/>
      <c r="S14" s="220"/>
    </row>
    <row r="15" spans="1:21" x14ac:dyDescent="0.2">
      <c r="A15" s="171">
        <v>1961</v>
      </c>
      <c r="B15" s="179">
        <v>84.2</v>
      </c>
      <c r="C15" s="173">
        <v>84.2</v>
      </c>
      <c r="D15" s="173">
        <v>71.399999999999991</v>
      </c>
      <c r="E15" s="217">
        <v>44.9</v>
      </c>
      <c r="F15" s="217">
        <v>20.7</v>
      </c>
      <c r="G15" s="217">
        <v>2.7</v>
      </c>
      <c r="H15" s="217">
        <v>3.1</v>
      </c>
      <c r="I15" s="173">
        <v>12.8</v>
      </c>
      <c r="J15" s="218">
        <v>52</v>
      </c>
      <c r="K15" s="218">
        <v>229</v>
      </c>
      <c r="L15" s="218">
        <v>4.8</v>
      </c>
      <c r="M15" s="218">
        <v>26.4</v>
      </c>
      <c r="N15" s="173">
        <v>0</v>
      </c>
      <c r="O15" s="173">
        <v>0</v>
      </c>
      <c r="R15" s="220"/>
      <c r="S15" s="220"/>
    </row>
    <row r="16" spans="1:21" x14ac:dyDescent="0.2">
      <c r="A16" s="171">
        <v>1962</v>
      </c>
      <c r="B16" s="179">
        <v>92.9</v>
      </c>
      <c r="C16" s="173">
        <v>92.9</v>
      </c>
      <c r="D16" s="173">
        <v>74.995000000000005</v>
      </c>
      <c r="E16" s="217">
        <v>48.4</v>
      </c>
      <c r="F16" s="217">
        <v>21.094999999999999</v>
      </c>
      <c r="G16" s="217">
        <v>2.7</v>
      </c>
      <c r="H16" s="217">
        <v>2.8</v>
      </c>
      <c r="I16" s="173">
        <v>17.905000000000001</v>
      </c>
      <c r="J16" s="218">
        <v>57.4</v>
      </c>
      <c r="K16" s="218">
        <v>292</v>
      </c>
      <c r="L16" s="218">
        <v>3.8</v>
      </c>
      <c r="M16" s="218">
        <v>23.9</v>
      </c>
      <c r="N16" s="173">
        <v>0</v>
      </c>
      <c r="O16" s="173">
        <v>0</v>
      </c>
      <c r="R16" s="220"/>
      <c r="S16" s="220"/>
    </row>
    <row r="17" spans="1:19" x14ac:dyDescent="0.2">
      <c r="A17" s="171">
        <v>1963</v>
      </c>
      <c r="B17" s="179">
        <v>95</v>
      </c>
      <c r="C17" s="173">
        <v>95</v>
      </c>
      <c r="D17" s="173">
        <v>78.11999999999999</v>
      </c>
      <c r="E17" s="217">
        <v>45.3</v>
      </c>
      <c r="F17" s="217">
        <v>22.72</v>
      </c>
      <c r="G17" s="217">
        <v>5.0999999999999996</v>
      </c>
      <c r="H17" s="217">
        <v>5</v>
      </c>
      <c r="I17" s="173">
        <v>16.88</v>
      </c>
      <c r="J17" s="218">
        <v>54.7</v>
      </c>
      <c r="K17" s="218">
        <v>261.3</v>
      </c>
      <c r="L17" s="218">
        <v>7.1</v>
      </c>
      <c r="M17" s="218">
        <v>37.200000000000003</v>
      </c>
      <c r="N17" s="173">
        <v>0</v>
      </c>
      <c r="O17" s="173">
        <v>0</v>
      </c>
      <c r="R17" s="220"/>
      <c r="S17" s="220"/>
    </row>
    <row r="18" spans="1:19" x14ac:dyDescent="0.2">
      <c r="A18" s="171">
        <v>1964</v>
      </c>
      <c r="B18" s="179">
        <v>113.4</v>
      </c>
      <c r="C18" s="173">
        <v>113.4</v>
      </c>
      <c r="D18" s="173">
        <v>87.318999999999988</v>
      </c>
      <c r="E18" s="217">
        <v>48.2</v>
      </c>
      <c r="F18" s="217">
        <v>28.018999999999998</v>
      </c>
      <c r="G18" s="217">
        <v>6</v>
      </c>
      <c r="H18" s="217">
        <v>5.0999999999999996</v>
      </c>
      <c r="I18" s="173">
        <v>26.081000000000014</v>
      </c>
      <c r="J18" s="218">
        <v>51.1</v>
      </c>
      <c r="K18" s="218">
        <v>292.8</v>
      </c>
      <c r="L18" s="218">
        <v>8.6999999999999993</v>
      </c>
      <c r="M18" s="218">
        <v>35.700000000000003</v>
      </c>
      <c r="N18" s="173">
        <v>0</v>
      </c>
      <c r="O18" s="173">
        <v>0</v>
      </c>
      <c r="R18" s="220"/>
      <c r="S18" s="220"/>
    </row>
    <row r="19" spans="1:19" x14ac:dyDescent="0.2">
      <c r="A19" s="171">
        <v>1965</v>
      </c>
      <c r="B19" s="179">
        <v>111.8</v>
      </c>
      <c r="C19" s="173">
        <v>111.8</v>
      </c>
      <c r="D19" s="173">
        <v>82.799999999999983</v>
      </c>
      <c r="E19" s="217">
        <v>46.8</v>
      </c>
      <c r="F19" s="217">
        <v>28.4</v>
      </c>
      <c r="G19" s="217">
        <v>3.1</v>
      </c>
      <c r="H19" s="217">
        <v>4.5</v>
      </c>
      <c r="I19" s="173">
        <v>29</v>
      </c>
      <c r="J19" s="218">
        <v>48.2</v>
      </c>
      <c r="K19" s="218">
        <v>316.2</v>
      </c>
      <c r="L19" s="218">
        <v>4.5</v>
      </c>
      <c r="M19" s="218">
        <v>37.9</v>
      </c>
      <c r="N19" s="173">
        <v>0</v>
      </c>
      <c r="O19" s="173">
        <v>0</v>
      </c>
      <c r="R19" s="220"/>
      <c r="S19" s="220"/>
    </row>
    <row r="20" spans="1:19" x14ac:dyDescent="0.2">
      <c r="A20" s="171">
        <v>1966</v>
      </c>
      <c r="B20" s="179">
        <v>135.5</v>
      </c>
      <c r="C20" s="173">
        <v>135.5</v>
      </c>
      <c r="D20" s="173">
        <v>96.1</v>
      </c>
      <c r="E20" s="217">
        <v>52.7</v>
      </c>
      <c r="F20" s="217">
        <v>29.4</v>
      </c>
      <c r="G20" s="217">
        <v>5.3</v>
      </c>
      <c r="H20" s="217">
        <v>8.6999999999999993</v>
      </c>
      <c r="I20" s="173">
        <v>39.4</v>
      </c>
      <c r="J20" s="218">
        <v>54.9</v>
      </c>
      <c r="K20" s="218">
        <v>358.7</v>
      </c>
      <c r="L20" s="218">
        <v>7</v>
      </c>
      <c r="M20" s="218">
        <v>64.7</v>
      </c>
      <c r="N20" s="173">
        <v>0</v>
      </c>
      <c r="O20" s="173">
        <v>0</v>
      </c>
      <c r="R20" s="220"/>
      <c r="S20" s="220"/>
    </row>
    <row r="21" spans="1:19" x14ac:dyDescent="0.2">
      <c r="A21" s="171">
        <v>1967</v>
      </c>
      <c r="B21" s="179">
        <v>143.80000000000001</v>
      </c>
      <c r="C21" s="173">
        <v>143.80000000000001</v>
      </c>
      <c r="D21" s="173">
        <v>102.79999999999998</v>
      </c>
      <c r="E21" s="217">
        <v>54.8</v>
      </c>
      <c r="F21" s="217">
        <v>30.9</v>
      </c>
      <c r="G21" s="217">
        <v>8.6</v>
      </c>
      <c r="H21" s="217">
        <v>8.5</v>
      </c>
      <c r="I21" s="173">
        <v>41</v>
      </c>
      <c r="J21" s="218">
        <v>66</v>
      </c>
      <c r="K21" s="218">
        <v>371</v>
      </c>
      <c r="L21" s="218">
        <v>10.4</v>
      </c>
      <c r="M21" s="218">
        <v>62.4</v>
      </c>
      <c r="N21" s="173">
        <v>0</v>
      </c>
      <c r="O21" s="173">
        <v>0</v>
      </c>
      <c r="R21" s="220"/>
      <c r="S21" s="220"/>
    </row>
    <row r="22" spans="1:19" x14ac:dyDescent="0.2">
      <c r="A22" s="171">
        <v>1968</v>
      </c>
      <c r="B22" s="179">
        <v>170.8</v>
      </c>
      <c r="C22" s="173">
        <v>170.8</v>
      </c>
      <c r="D22" s="173">
        <v>119</v>
      </c>
      <c r="E22" s="217">
        <v>55.5</v>
      </c>
      <c r="F22" s="217">
        <v>42.8</v>
      </c>
      <c r="G22" s="217">
        <v>12</v>
      </c>
      <c r="H22" s="217">
        <v>8.6999999999999993</v>
      </c>
      <c r="I22" s="173">
        <v>51.8</v>
      </c>
      <c r="J22" s="218">
        <v>68.400000000000006</v>
      </c>
      <c r="K22" s="218">
        <v>553.29999999999995</v>
      </c>
      <c r="L22" s="218">
        <v>14.7</v>
      </c>
      <c r="M22" s="218">
        <v>62.6</v>
      </c>
      <c r="N22" s="173">
        <v>0</v>
      </c>
      <c r="O22" s="173">
        <v>0</v>
      </c>
      <c r="R22" s="220"/>
      <c r="S22" s="220"/>
    </row>
    <row r="23" spans="1:19" x14ac:dyDescent="0.2">
      <c r="A23" s="171">
        <v>1969</v>
      </c>
      <c r="B23" s="179">
        <v>189.7</v>
      </c>
      <c r="C23" s="173">
        <v>189.7</v>
      </c>
      <c r="D23" s="173">
        <v>131.5</v>
      </c>
      <c r="E23" s="217">
        <v>55.7</v>
      </c>
      <c r="F23" s="217">
        <v>51.4</v>
      </c>
      <c r="G23" s="217">
        <v>15.2</v>
      </c>
      <c r="H23" s="217">
        <v>9.1999999999999993</v>
      </c>
      <c r="I23" s="173">
        <v>58.2</v>
      </c>
      <c r="J23" s="218">
        <v>67.7</v>
      </c>
      <c r="K23" s="218">
        <v>694.6</v>
      </c>
      <c r="L23" s="218">
        <v>16.600000000000001</v>
      </c>
      <c r="M23" s="218">
        <v>62.7</v>
      </c>
      <c r="N23" s="173">
        <v>0</v>
      </c>
      <c r="O23" s="173">
        <v>0</v>
      </c>
      <c r="R23" s="220"/>
      <c r="S23" s="220"/>
    </row>
    <row r="24" spans="1:19" x14ac:dyDescent="0.2">
      <c r="A24" s="171">
        <v>1970</v>
      </c>
      <c r="B24" s="179">
        <v>231.2</v>
      </c>
      <c r="C24" s="173">
        <v>231.2</v>
      </c>
      <c r="D24" s="173">
        <v>168.09999999999997</v>
      </c>
      <c r="E24" s="217">
        <v>73.099999999999994</v>
      </c>
      <c r="F24" s="217">
        <v>66.8</v>
      </c>
      <c r="G24" s="217">
        <v>18.100000000000001</v>
      </c>
      <c r="H24" s="217">
        <v>10.1</v>
      </c>
      <c r="I24" s="173">
        <v>63.1</v>
      </c>
      <c r="J24" s="218">
        <v>69</v>
      </c>
      <c r="K24" s="218">
        <v>855.8</v>
      </c>
      <c r="L24" s="218">
        <v>17.399999999999999</v>
      </c>
      <c r="M24" s="218">
        <v>67.400000000000006</v>
      </c>
      <c r="N24" s="173">
        <v>0</v>
      </c>
      <c r="O24" s="173">
        <v>0</v>
      </c>
      <c r="R24" s="220"/>
      <c r="S24" s="220"/>
    </row>
    <row r="25" spans="1:19" x14ac:dyDescent="0.2">
      <c r="A25" s="171">
        <v>1971</v>
      </c>
      <c r="B25" s="179">
        <v>225.4</v>
      </c>
      <c r="C25" s="173">
        <v>225.4</v>
      </c>
      <c r="D25" s="173">
        <v>156.70000000000002</v>
      </c>
      <c r="E25" s="217">
        <v>59.2</v>
      </c>
      <c r="F25" s="217">
        <v>64.2</v>
      </c>
      <c r="G25" s="217">
        <v>20.399999999999999</v>
      </c>
      <c r="H25" s="217">
        <v>12.9</v>
      </c>
      <c r="I25" s="173">
        <v>68.7</v>
      </c>
      <c r="J25" s="218">
        <v>63.8</v>
      </c>
      <c r="K25" s="218">
        <v>922.3</v>
      </c>
      <c r="L25" s="218">
        <v>18.5</v>
      </c>
      <c r="M25" s="218">
        <v>83.1</v>
      </c>
      <c r="N25" s="173">
        <v>0</v>
      </c>
      <c r="O25" s="173">
        <v>0</v>
      </c>
      <c r="R25" s="220"/>
      <c r="S25" s="220"/>
    </row>
    <row r="26" spans="1:19" x14ac:dyDescent="0.2">
      <c r="A26" s="171">
        <v>1972</v>
      </c>
      <c r="B26" s="179">
        <v>280.89999999999998</v>
      </c>
      <c r="C26" s="173">
        <v>280.89999999999998</v>
      </c>
      <c r="D26" s="173">
        <v>201.8</v>
      </c>
      <c r="E26" s="217">
        <v>77.7</v>
      </c>
      <c r="F26" s="217">
        <v>82.8</v>
      </c>
      <c r="G26" s="217">
        <v>28.3</v>
      </c>
      <c r="H26" s="217">
        <v>13</v>
      </c>
      <c r="I26" s="173">
        <v>79.099999999999994</v>
      </c>
      <c r="J26" s="218">
        <v>86.1</v>
      </c>
      <c r="K26" s="218">
        <v>1077.9000000000001</v>
      </c>
      <c r="L26" s="218">
        <v>23.3</v>
      </c>
      <c r="M26" s="218">
        <v>77.400000000000006</v>
      </c>
      <c r="N26" s="173">
        <v>0</v>
      </c>
      <c r="O26" s="173">
        <v>0</v>
      </c>
      <c r="R26" s="220"/>
      <c r="S26" s="220"/>
    </row>
    <row r="27" spans="1:19" x14ac:dyDescent="0.2">
      <c r="A27" s="171">
        <v>1973</v>
      </c>
      <c r="B27" s="179">
        <v>344.5</v>
      </c>
      <c r="C27" s="173">
        <v>344.5</v>
      </c>
      <c r="D27" s="173">
        <v>237.5</v>
      </c>
      <c r="E27" s="217">
        <v>94</v>
      </c>
      <c r="F27" s="217">
        <v>90.6</v>
      </c>
      <c r="G27" s="217">
        <v>31.4</v>
      </c>
      <c r="H27" s="217">
        <v>21.5</v>
      </c>
      <c r="I27" s="173">
        <v>107</v>
      </c>
      <c r="J27" s="218">
        <v>72.900000000000006</v>
      </c>
      <c r="K27" s="218">
        <v>1178.5</v>
      </c>
      <c r="L27" s="218">
        <v>20.5</v>
      </c>
      <c r="M27" s="218">
        <v>113.3</v>
      </c>
      <c r="N27" s="173">
        <v>0</v>
      </c>
      <c r="O27" s="173">
        <v>0</v>
      </c>
      <c r="R27" s="220"/>
      <c r="S27" s="220"/>
    </row>
    <row r="28" spans="1:19" x14ac:dyDescent="0.2">
      <c r="A28" s="171">
        <v>1974</v>
      </c>
      <c r="B28" s="179">
        <v>440.3</v>
      </c>
      <c r="C28" s="173">
        <v>440.3</v>
      </c>
      <c r="D28" s="173">
        <v>281.7</v>
      </c>
      <c r="E28" s="217">
        <v>125</v>
      </c>
      <c r="F28" s="217">
        <v>98.1</v>
      </c>
      <c r="G28" s="217">
        <v>34.200000000000003</v>
      </c>
      <c r="H28" s="217">
        <v>24.4</v>
      </c>
      <c r="I28" s="173">
        <v>158.6</v>
      </c>
      <c r="J28" s="218">
        <v>90.1</v>
      </c>
      <c r="K28" s="218">
        <v>1037.5</v>
      </c>
      <c r="L28" s="218">
        <v>28.3</v>
      </c>
      <c r="M28" s="218">
        <v>69.8</v>
      </c>
      <c r="N28" s="173">
        <v>0</v>
      </c>
      <c r="O28" s="173">
        <v>0</v>
      </c>
      <c r="R28" s="220"/>
      <c r="S28" s="220"/>
    </row>
    <row r="29" spans="1:19" x14ac:dyDescent="0.2">
      <c r="A29" s="171">
        <v>1975</v>
      </c>
      <c r="B29" s="179">
        <v>493.3</v>
      </c>
      <c r="C29" s="173">
        <v>493.3</v>
      </c>
      <c r="D29" s="173">
        <v>320.8</v>
      </c>
      <c r="E29" s="217">
        <v>96.7</v>
      </c>
      <c r="F29" s="217">
        <v>144</v>
      </c>
      <c r="G29" s="217">
        <v>32</v>
      </c>
      <c r="H29" s="217">
        <v>48.1</v>
      </c>
      <c r="I29" s="173">
        <v>172.5</v>
      </c>
      <c r="J29" s="218">
        <v>77.099999999999994</v>
      </c>
      <c r="K29" s="218">
        <v>1105.3</v>
      </c>
      <c r="L29" s="218">
        <v>29.8</v>
      </c>
      <c r="M29" s="218">
        <v>70.2</v>
      </c>
      <c r="N29" s="173">
        <v>0</v>
      </c>
      <c r="O29" s="173">
        <v>0</v>
      </c>
      <c r="R29" s="220"/>
      <c r="S29" s="220"/>
    </row>
    <row r="30" spans="1:19" x14ac:dyDescent="0.2">
      <c r="A30" s="171">
        <v>1976</v>
      </c>
      <c r="B30" s="179">
        <v>592.9</v>
      </c>
      <c r="C30" s="173">
        <v>592.9</v>
      </c>
      <c r="D30" s="173">
        <v>367.9</v>
      </c>
      <c r="E30" s="217">
        <v>154.19999999999999</v>
      </c>
      <c r="F30" s="217">
        <v>148.69999999999999</v>
      </c>
      <c r="G30" s="217">
        <v>40.4</v>
      </c>
      <c r="H30" s="217">
        <v>24.6</v>
      </c>
      <c r="I30" s="173">
        <v>225</v>
      </c>
      <c r="J30" s="218">
        <v>64.099999999999994</v>
      </c>
      <c r="K30" s="218">
        <v>1068.8</v>
      </c>
      <c r="L30" s="218">
        <v>30.3</v>
      </c>
      <c r="M30" s="218">
        <v>73.900000000000006</v>
      </c>
      <c r="N30" s="173">
        <v>0</v>
      </c>
      <c r="O30" s="173">
        <v>0</v>
      </c>
      <c r="R30" s="220"/>
      <c r="S30" s="220"/>
    </row>
    <row r="31" spans="1:19" x14ac:dyDescent="0.2">
      <c r="A31" s="171">
        <v>1977</v>
      </c>
      <c r="B31" s="179">
        <v>828.2</v>
      </c>
      <c r="C31" s="173">
        <v>828.2</v>
      </c>
      <c r="D31" s="173">
        <v>529.30000000000007</v>
      </c>
      <c r="E31" s="217">
        <v>319.10000000000002</v>
      </c>
      <c r="F31" s="217">
        <v>150.30000000000001</v>
      </c>
      <c r="G31" s="217">
        <v>44.2</v>
      </c>
      <c r="H31" s="217">
        <v>15.7</v>
      </c>
      <c r="I31" s="173">
        <v>298.89999999999998</v>
      </c>
      <c r="J31" s="218">
        <v>67.5</v>
      </c>
      <c r="K31" s="218">
        <v>1003</v>
      </c>
      <c r="L31" s="218">
        <v>31.9</v>
      </c>
      <c r="M31" s="218">
        <v>68.2</v>
      </c>
      <c r="N31" s="173">
        <v>0</v>
      </c>
      <c r="O31" s="173">
        <v>0</v>
      </c>
      <c r="R31" s="220"/>
      <c r="S31" s="220"/>
    </row>
    <row r="32" spans="1:19" x14ac:dyDescent="0.2">
      <c r="A32" s="171">
        <v>1978</v>
      </c>
      <c r="B32" s="179">
        <v>864.9</v>
      </c>
      <c r="C32" s="173">
        <v>864.9</v>
      </c>
      <c r="D32" s="173">
        <v>559.4</v>
      </c>
      <c r="E32" s="217">
        <v>313.60000000000002</v>
      </c>
      <c r="F32" s="217">
        <v>169.8</v>
      </c>
      <c r="G32" s="217">
        <v>60.1</v>
      </c>
      <c r="H32" s="217">
        <v>15.9</v>
      </c>
      <c r="I32" s="173">
        <v>305.5</v>
      </c>
      <c r="J32" s="218">
        <v>86.2</v>
      </c>
      <c r="K32" s="218">
        <v>1058.0999999999999</v>
      </c>
      <c r="L32" s="218">
        <v>34.6</v>
      </c>
      <c r="M32" s="218">
        <v>68.5</v>
      </c>
      <c r="N32" s="173">
        <v>0</v>
      </c>
      <c r="O32" s="173">
        <v>0</v>
      </c>
      <c r="R32" s="220"/>
      <c r="S32" s="220"/>
    </row>
    <row r="33" spans="1:19" x14ac:dyDescent="0.2">
      <c r="A33" s="171">
        <v>1979</v>
      </c>
      <c r="B33" s="179">
        <v>934.4</v>
      </c>
      <c r="C33" s="173">
        <v>934.4</v>
      </c>
      <c r="D33" s="173">
        <v>605.20000000000005</v>
      </c>
      <c r="E33" s="217">
        <v>315.7</v>
      </c>
      <c r="F33" s="217">
        <v>190.4</v>
      </c>
      <c r="G33" s="217">
        <v>81.599999999999994</v>
      </c>
      <c r="H33" s="217">
        <v>17.5</v>
      </c>
      <c r="I33" s="173">
        <v>329.2</v>
      </c>
      <c r="J33" s="218">
        <v>97.5</v>
      </c>
      <c r="K33" s="218">
        <v>1024.7</v>
      </c>
      <c r="L33" s="218">
        <v>31.6</v>
      </c>
      <c r="M33" s="218">
        <v>68.900000000000006</v>
      </c>
      <c r="N33" s="173">
        <v>0</v>
      </c>
      <c r="O33" s="173">
        <v>0</v>
      </c>
      <c r="R33" s="220"/>
      <c r="S33" s="220"/>
    </row>
    <row r="34" spans="1:19" x14ac:dyDescent="0.2">
      <c r="A34" s="171">
        <v>1980</v>
      </c>
      <c r="B34" s="179">
        <v>1001.7</v>
      </c>
      <c r="C34" s="173">
        <v>1001.7</v>
      </c>
      <c r="D34" s="173">
        <v>566.80000000000007</v>
      </c>
      <c r="E34" s="217">
        <v>247.9</v>
      </c>
      <c r="F34" s="217">
        <v>207.5</v>
      </c>
      <c r="G34" s="217">
        <v>70.7</v>
      </c>
      <c r="H34" s="217">
        <v>40.700000000000003</v>
      </c>
      <c r="I34" s="173">
        <v>434.9</v>
      </c>
      <c r="J34" s="218">
        <v>71.8</v>
      </c>
      <c r="K34" s="218">
        <v>973.2</v>
      </c>
      <c r="L34" s="218">
        <v>26</v>
      </c>
      <c r="M34" s="218">
        <v>72.400000000000006</v>
      </c>
      <c r="N34" s="173">
        <v>0</v>
      </c>
      <c r="O34" s="173">
        <v>0</v>
      </c>
      <c r="R34" s="220"/>
      <c r="S34" s="220"/>
    </row>
    <row r="35" spans="1:19" x14ac:dyDescent="0.2">
      <c r="A35" s="171">
        <v>1981</v>
      </c>
      <c r="B35" s="179">
        <v>1008.1</v>
      </c>
      <c r="C35" s="173">
        <v>1008.1</v>
      </c>
      <c r="D35" s="173">
        <v>580.79999999999995</v>
      </c>
      <c r="E35" s="217">
        <v>240.1</v>
      </c>
      <c r="F35" s="217">
        <v>224.8</v>
      </c>
      <c r="G35" s="217">
        <v>73.900000000000006</v>
      </c>
      <c r="H35" s="217">
        <v>42</v>
      </c>
      <c r="I35" s="173">
        <v>427.3</v>
      </c>
      <c r="J35" s="218">
        <v>96.3</v>
      </c>
      <c r="K35" s="218">
        <v>1002.3</v>
      </c>
      <c r="L35" s="218">
        <v>33.200000000000003</v>
      </c>
      <c r="M35" s="218">
        <v>72.099999999999994</v>
      </c>
      <c r="N35" s="173">
        <v>0</v>
      </c>
      <c r="O35" s="173">
        <v>0</v>
      </c>
      <c r="R35" s="220"/>
      <c r="S35" s="220"/>
    </row>
    <row r="36" spans="1:19" x14ac:dyDescent="0.2">
      <c r="A36" s="171">
        <v>1982</v>
      </c>
      <c r="B36" s="179">
        <v>870.4</v>
      </c>
      <c r="C36" s="173">
        <v>870.4</v>
      </c>
      <c r="D36" s="173">
        <v>534.70000000000005</v>
      </c>
      <c r="E36" s="217">
        <v>236.9</v>
      </c>
      <c r="F36" s="217">
        <v>228.1</v>
      </c>
      <c r="G36" s="217">
        <v>53.1</v>
      </c>
      <c r="H36" s="217">
        <v>16.600000000000001</v>
      </c>
      <c r="I36" s="173">
        <v>335.7</v>
      </c>
      <c r="J36" s="218">
        <v>93.9</v>
      </c>
      <c r="K36" s="218">
        <v>1012.9</v>
      </c>
      <c r="L36" s="218">
        <v>24.3</v>
      </c>
      <c r="M36" s="218">
        <v>54.8</v>
      </c>
      <c r="N36" s="173">
        <v>0</v>
      </c>
      <c r="O36" s="173">
        <v>0</v>
      </c>
      <c r="R36" s="220"/>
      <c r="S36" s="220"/>
    </row>
    <row r="37" spans="1:19" x14ac:dyDescent="0.2">
      <c r="A37" s="171">
        <v>1983</v>
      </c>
      <c r="B37" s="179">
        <v>872.5</v>
      </c>
      <c r="C37" s="173">
        <v>872.5</v>
      </c>
      <c r="D37" s="173">
        <v>526.29999999999995</v>
      </c>
      <c r="E37" s="217">
        <v>230.2</v>
      </c>
      <c r="F37" s="217">
        <v>240.3</v>
      </c>
      <c r="G37" s="217">
        <v>31.9</v>
      </c>
      <c r="H37" s="217">
        <v>23.9</v>
      </c>
      <c r="I37" s="173">
        <v>346.2</v>
      </c>
      <c r="J37" s="218">
        <v>108.4</v>
      </c>
      <c r="K37" s="218">
        <v>1012</v>
      </c>
      <c r="L37" s="218">
        <v>13.9</v>
      </c>
      <c r="M37" s="218">
        <v>54</v>
      </c>
      <c r="N37" s="173">
        <v>0</v>
      </c>
      <c r="O37" s="173">
        <v>0</v>
      </c>
      <c r="R37" s="220"/>
      <c r="S37" s="220"/>
    </row>
    <row r="38" spans="1:19" x14ac:dyDescent="0.2">
      <c r="A38" s="171">
        <v>1984</v>
      </c>
      <c r="B38" s="179">
        <v>1006.4</v>
      </c>
      <c r="C38" s="173">
        <v>1006.4</v>
      </c>
      <c r="D38" s="173">
        <v>597.20000000000005</v>
      </c>
      <c r="E38" s="217">
        <v>267.2</v>
      </c>
      <c r="F38" s="217">
        <v>251</v>
      </c>
      <c r="G38" s="217">
        <v>43.5</v>
      </c>
      <c r="H38" s="217">
        <v>35.5</v>
      </c>
      <c r="I38" s="173">
        <v>409.2</v>
      </c>
      <c r="J38" s="218">
        <v>113</v>
      </c>
      <c r="K38" s="218">
        <v>1020.1</v>
      </c>
      <c r="L38" s="218">
        <v>20.5</v>
      </c>
      <c r="M38" s="218">
        <v>88.7</v>
      </c>
      <c r="N38" s="173">
        <v>0</v>
      </c>
      <c r="O38" s="173">
        <v>0</v>
      </c>
      <c r="R38" s="220"/>
      <c r="S38" s="220"/>
    </row>
    <row r="39" spans="1:19" x14ac:dyDescent="0.2">
      <c r="A39" s="171">
        <v>1985</v>
      </c>
      <c r="B39" s="179">
        <v>975.9</v>
      </c>
      <c r="C39" s="173">
        <v>975.9</v>
      </c>
      <c r="D39" s="173">
        <v>591.1</v>
      </c>
      <c r="E39" s="217">
        <v>315.89999999999998</v>
      </c>
      <c r="F39" s="217">
        <v>208</v>
      </c>
      <c r="G39" s="217">
        <v>53.6</v>
      </c>
      <c r="H39" s="217">
        <v>13.6</v>
      </c>
      <c r="I39" s="173">
        <v>384.8</v>
      </c>
      <c r="J39" s="218">
        <v>123.4</v>
      </c>
      <c r="K39" s="218">
        <v>850.9</v>
      </c>
      <c r="L39" s="218">
        <v>27.2</v>
      </c>
      <c r="M39" s="218">
        <v>44.5</v>
      </c>
      <c r="N39" s="173">
        <v>0</v>
      </c>
      <c r="O39" s="173">
        <v>0</v>
      </c>
      <c r="R39" s="220"/>
      <c r="S39" s="220"/>
    </row>
    <row r="40" spans="1:19" x14ac:dyDescent="0.2">
      <c r="A40" s="171">
        <v>1986</v>
      </c>
      <c r="B40" s="179">
        <v>1120.5</v>
      </c>
      <c r="C40" s="173">
        <v>1120.5</v>
      </c>
      <c r="D40" s="173">
        <v>689.57999999999993</v>
      </c>
      <c r="E40" s="217">
        <v>391.9</v>
      </c>
      <c r="F40" s="217">
        <v>216.78</v>
      </c>
      <c r="G40" s="217">
        <v>69.8</v>
      </c>
      <c r="H40" s="217">
        <v>11.1</v>
      </c>
      <c r="I40" s="173">
        <v>430.92</v>
      </c>
      <c r="J40" s="218">
        <v>94.483999999999995</v>
      </c>
      <c r="K40" s="218">
        <v>943.8</v>
      </c>
      <c r="L40" s="218">
        <v>35.200000000000003</v>
      </c>
      <c r="M40" s="218">
        <v>63.756</v>
      </c>
      <c r="N40" s="173">
        <v>0</v>
      </c>
      <c r="O40" s="173">
        <v>0</v>
      </c>
      <c r="R40" s="220"/>
      <c r="S40" s="220"/>
    </row>
    <row r="41" spans="1:19" x14ac:dyDescent="0.2">
      <c r="A41" s="171">
        <v>1987</v>
      </c>
      <c r="B41" s="179">
        <v>1158.32</v>
      </c>
      <c r="C41" s="173">
        <v>1158.32</v>
      </c>
      <c r="D41" s="173">
        <v>640.68999999999994</v>
      </c>
      <c r="E41" s="217">
        <v>334.46</v>
      </c>
      <c r="F41" s="217">
        <v>228.61</v>
      </c>
      <c r="G41" s="217">
        <v>62.5</v>
      </c>
      <c r="H41" s="217">
        <v>15.12</v>
      </c>
      <c r="I41" s="173">
        <v>517.63</v>
      </c>
      <c r="J41" s="218">
        <v>138.64400000000001</v>
      </c>
      <c r="K41" s="218">
        <v>986</v>
      </c>
      <c r="L41" s="218">
        <v>27.33</v>
      </c>
      <c r="M41" s="218">
        <v>75.623999999999995</v>
      </c>
      <c r="N41" s="173">
        <v>0</v>
      </c>
      <c r="O41" s="173">
        <v>0</v>
      </c>
      <c r="R41" s="220"/>
      <c r="S41" s="220"/>
    </row>
    <row r="42" spans="1:19" x14ac:dyDescent="0.2">
      <c r="A42" s="171">
        <v>1988</v>
      </c>
      <c r="B42" s="179">
        <v>1245.7</v>
      </c>
      <c r="C42" s="173">
        <v>1245.7</v>
      </c>
      <c r="D42" s="173">
        <v>605.58000000000004</v>
      </c>
      <c r="E42" s="217">
        <v>316.36</v>
      </c>
      <c r="F42" s="217">
        <v>221.07</v>
      </c>
      <c r="G42" s="217">
        <v>55.75</v>
      </c>
      <c r="H42" s="217">
        <v>12.4</v>
      </c>
      <c r="I42" s="173">
        <v>640.12</v>
      </c>
      <c r="J42" s="218">
        <v>119.6</v>
      </c>
      <c r="K42" s="218">
        <v>1060.5</v>
      </c>
      <c r="L42" s="218">
        <v>23.55</v>
      </c>
      <c r="M42" s="218">
        <v>49.311999999999998</v>
      </c>
      <c r="N42" s="173">
        <v>0</v>
      </c>
      <c r="O42" s="173">
        <v>0</v>
      </c>
      <c r="R42" s="220"/>
      <c r="S42" s="220"/>
    </row>
    <row r="43" spans="1:19" x14ac:dyDescent="0.2">
      <c r="A43" s="171">
        <v>1989</v>
      </c>
      <c r="B43" s="179">
        <v>1414.62</v>
      </c>
      <c r="C43" s="173">
        <v>1414.62</v>
      </c>
      <c r="D43" s="173">
        <v>637.86999999999989</v>
      </c>
      <c r="E43" s="217">
        <v>286.2</v>
      </c>
      <c r="F43" s="217">
        <v>284.39</v>
      </c>
      <c r="G43" s="217">
        <v>51.93</v>
      </c>
      <c r="H43" s="217">
        <v>15.35</v>
      </c>
      <c r="I43" s="173">
        <v>775.2</v>
      </c>
      <c r="J43" s="218">
        <v>130.45599999999999</v>
      </c>
      <c r="K43" s="218">
        <v>1315</v>
      </c>
      <c r="L43" s="218">
        <v>20.43</v>
      </c>
      <c r="M43" s="218">
        <v>46</v>
      </c>
      <c r="N43" s="173">
        <v>0</v>
      </c>
      <c r="O43" s="173">
        <v>0</v>
      </c>
      <c r="R43" s="220"/>
      <c r="S43" s="220"/>
    </row>
    <row r="44" spans="1:19" x14ac:dyDescent="0.2">
      <c r="A44" s="171">
        <v>1990</v>
      </c>
      <c r="B44" s="179">
        <v>1448.166643</v>
      </c>
      <c r="C44" s="173">
        <v>1448.166643</v>
      </c>
      <c r="D44" s="173">
        <v>634.08664299999998</v>
      </c>
      <c r="E44" s="217">
        <v>245.41870599999999</v>
      </c>
      <c r="F44" s="217">
        <v>314.99409900000001</v>
      </c>
      <c r="G44" s="217">
        <v>48.603234999999998</v>
      </c>
      <c r="H44" s="217">
        <v>25.070602999999998</v>
      </c>
      <c r="I44" s="173">
        <v>812.58199999999999</v>
      </c>
      <c r="J44" s="218">
        <v>139.88828900000001</v>
      </c>
      <c r="K44" s="218">
        <v>1344.870032</v>
      </c>
      <c r="L44" s="218">
        <v>18.8</v>
      </c>
      <c r="M44" s="218">
        <v>62.652000000000001</v>
      </c>
      <c r="N44" s="173">
        <v>0</v>
      </c>
      <c r="O44" s="173">
        <v>0</v>
      </c>
      <c r="R44" s="220"/>
      <c r="S44" s="220"/>
    </row>
    <row r="45" spans="1:19" x14ac:dyDescent="0.2">
      <c r="A45" s="171">
        <v>1991</v>
      </c>
      <c r="B45" s="179">
        <f t="shared" ref="B45:B69" si="0">C45+N45+O45</f>
        <v>1896.4713490054119</v>
      </c>
      <c r="C45" s="173">
        <v>1484.871349005412</v>
      </c>
      <c r="D45" s="173">
        <v>754.18134899999995</v>
      </c>
      <c r="E45" s="217">
        <v>263.62427600000001</v>
      </c>
      <c r="F45" s="217">
        <v>396.59959900000001</v>
      </c>
      <c r="G45" s="217">
        <v>69.294417999999993</v>
      </c>
      <c r="H45" s="217">
        <v>24.663056000000001</v>
      </c>
      <c r="I45" s="173">
        <v>730.17600000541188</v>
      </c>
      <c r="J45" s="218">
        <v>144.650667</v>
      </c>
      <c r="K45" s="218">
        <v>1538.4</v>
      </c>
      <c r="L45" s="218">
        <v>26.5</v>
      </c>
      <c r="M45" s="218">
        <v>89.285556999999983</v>
      </c>
      <c r="N45" s="173">
        <v>266.60000000000002</v>
      </c>
      <c r="O45" s="173">
        <v>145</v>
      </c>
      <c r="R45" s="220"/>
      <c r="S45" s="220"/>
    </row>
    <row r="46" spans="1:19" x14ac:dyDescent="0.2">
      <c r="A46" s="171">
        <v>1992</v>
      </c>
      <c r="B46" s="179">
        <f t="shared" si="0"/>
        <v>2351.6118349999997</v>
      </c>
      <c r="C46" s="173">
        <v>1726.0118349999998</v>
      </c>
      <c r="D46" s="173">
        <v>797.21183499999995</v>
      </c>
      <c r="E46" s="217">
        <v>201.61600899999999</v>
      </c>
      <c r="F46" s="217">
        <v>522.09199100000001</v>
      </c>
      <c r="G46" s="217">
        <v>44.012999999999998</v>
      </c>
      <c r="H46" s="217">
        <v>29.490835000000001</v>
      </c>
      <c r="I46" s="173">
        <v>928.46</v>
      </c>
      <c r="J46" s="218">
        <v>148.12346700000001</v>
      </c>
      <c r="K46" s="218">
        <v>1657.2295670000001</v>
      </c>
      <c r="L46" s="218">
        <v>17.3</v>
      </c>
      <c r="M46" s="218">
        <v>115.10619999999999</v>
      </c>
      <c r="N46" s="173">
        <v>391.5</v>
      </c>
      <c r="O46" s="173">
        <v>234.1</v>
      </c>
      <c r="R46" s="220"/>
      <c r="S46" s="220"/>
    </row>
    <row r="47" spans="1:19" x14ac:dyDescent="0.2">
      <c r="A47" s="171">
        <v>1993</v>
      </c>
      <c r="B47" s="179">
        <f t="shared" si="0"/>
        <v>2624.5882449999999</v>
      </c>
      <c r="C47" s="173">
        <v>1865.7882450000002</v>
      </c>
      <c r="D47" s="173">
        <v>853.38824499999998</v>
      </c>
      <c r="E47" s="217">
        <v>201.628165</v>
      </c>
      <c r="F47" s="217">
        <v>560.09088699999995</v>
      </c>
      <c r="G47" s="217">
        <v>63.785508999999998</v>
      </c>
      <c r="H47" s="217">
        <v>27.883683999999999</v>
      </c>
      <c r="I47" s="173">
        <v>1012.24</v>
      </c>
      <c r="J47" s="218">
        <v>144.615691</v>
      </c>
      <c r="K47" s="218">
        <v>1833.6565399999999</v>
      </c>
      <c r="L47" s="218">
        <v>25.7</v>
      </c>
      <c r="M47" s="218">
        <v>96.263249999999999</v>
      </c>
      <c r="N47" s="173">
        <v>485.2</v>
      </c>
      <c r="O47" s="173">
        <v>273.60000000000002</v>
      </c>
      <c r="R47" s="220"/>
      <c r="S47" s="220"/>
    </row>
    <row r="48" spans="1:19" x14ac:dyDescent="0.2">
      <c r="A48" s="171">
        <v>1994</v>
      </c>
      <c r="B48" s="179">
        <f t="shared" si="0"/>
        <v>2869.3722569251822</v>
      </c>
      <c r="C48" s="173">
        <v>2105.172256925182</v>
      </c>
      <c r="D48" s="173">
        <v>948.10225700000001</v>
      </c>
      <c r="E48" s="217">
        <v>307.59199999999998</v>
      </c>
      <c r="F48" s="217">
        <v>560.99173800000005</v>
      </c>
      <c r="G48" s="217">
        <v>50.962000000000003</v>
      </c>
      <c r="H48" s="217">
        <v>28.556519000000002</v>
      </c>
      <c r="I48" s="173">
        <v>1157.0699999251817</v>
      </c>
      <c r="J48" s="218">
        <v>132.41540000000001</v>
      </c>
      <c r="K48" s="218">
        <v>1874.6285049999999</v>
      </c>
      <c r="L48" s="218">
        <v>22.5</v>
      </c>
      <c r="M48" s="218">
        <v>116.03644999999999</v>
      </c>
      <c r="N48" s="173">
        <v>420.8</v>
      </c>
      <c r="O48" s="173">
        <v>343.4</v>
      </c>
      <c r="R48" s="220"/>
      <c r="S48" s="220"/>
    </row>
    <row r="49" spans="1:19" x14ac:dyDescent="0.2">
      <c r="A49" s="171">
        <f>A48+1</f>
        <v>1995</v>
      </c>
      <c r="B49" s="179">
        <f t="shared" si="0"/>
        <v>3453.0464859999997</v>
      </c>
      <c r="C49" s="173">
        <v>2543.246486</v>
      </c>
      <c r="D49" s="173">
        <v>1190.9464860000003</v>
      </c>
      <c r="E49" s="217">
        <v>417.42408599999999</v>
      </c>
      <c r="F49" s="217">
        <v>683.81438900000001</v>
      </c>
      <c r="G49" s="217">
        <v>43.633152000000003</v>
      </c>
      <c r="H49" s="217">
        <v>46.074858999999996</v>
      </c>
      <c r="I49" s="173">
        <v>1352.3</v>
      </c>
      <c r="J49" s="218">
        <v>128.49361199999998</v>
      </c>
      <c r="K49" s="218">
        <v>2033.2991569999999</v>
      </c>
      <c r="L49" s="218">
        <v>21.2</v>
      </c>
      <c r="M49" s="218">
        <v>145.851181</v>
      </c>
      <c r="N49" s="173">
        <v>475.2</v>
      </c>
      <c r="O49" s="173">
        <v>434.6</v>
      </c>
      <c r="R49" s="220"/>
      <c r="S49" s="220"/>
    </row>
    <row r="50" spans="1:19" x14ac:dyDescent="0.2">
      <c r="A50" s="171">
        <f>A49+1</f>
        <v>1996</v>
      </c>
      <c r="B50" s="179">
        <f t="shared" si="0"/>
        <v>3730.2114430000006</v>
      </c>
      <c r="C50" s="173">
        <v>2708.4114430000004</v>
      </c>
      <c r="D50" s="173">
        <v>1083.111443</v>
      </c>
      <c r="E50" s="217">
        <v>385.40490499999999</v>
      </c>
      <c r="F50" s="217">
        <v>611.302278</v>
      </c>
      <c r="G50" s="217">
        <v>42</v>
      </c>
      <c r="H50" s="217">
        <v>44.404260000000001</v>
      </c>
      <c r="I50" s="173">
        <v>1625.3</v>
      </c>
      <c r="J50" s="218">
        <v>158.34727999999998</v>
      </c>
      <c r="K50" s="218">
        <v>1933.264995</v>
      </c>
      <c r="L50" s="218">
        <v>20.7</v>
      </c>
      <c r="M50" s="218">
        <v>129.536</v>
      </c>
      <c r="N50" s="173">
        <v>378.8</v>
      </c>
      <c r="O50" s="173">
        <v>643</v>
      </c>
      <c r="R50" s="220"/>
      <c r="S50" s="220"/>
    </row>
    <row r="51" spans="1:19" x14ac:dyDescent="0.2">
      <c r="A51" s="171">
        <f>A50+1</f>
        <v>1997</v>
      </c>
      <c r="B51" s="179">
        <f t="shared" si="0"/>
        <v>4205.5222464899998</v>
      </c>
      <c r="C51" s="173">
        <v>2887.0022464899998</v>
      </c>
      <c r="D51" s="173">
        <v>1049.1907256899999</v>
      </c>
      <c r="E51" s="217">
        <v>402.29047363000001</v>
      </c>
      <c r="F51" s="217">
        <v>577.28970879999997</v>
      </c>
      <c r="G51" s="217">
        <v>28.344653579999999</v>
      </c>
      <c r="H51" s="217">
        <v>41.265889680000001</v>
      </c>
      <c r="I51" s="173">
        <v>1837.8115207999999</v>
      </c>
      <c r="J51" s="218">
        <v>124.45388599956</v>
      </c>
      <c r="K51" s="218">
        <v>2019.0064970000001</v>
      </c>
      <c r="L51" s="218">
        <v>12.902848000000001</v>
      </c>
      <c r="M51" s="218">
        <v>100.31305399919999</v>
      </c>
      <c r="N51" s="49">
        <v>427.23</v>
      </c>
      <c r="O51" s="49">
        <v>891.29</v>
      </c>
      <c r="R51" s="220"/>
      <c r="S51" s="220"/>
    </row>
    <row r="52" spans="1:19" x14ac:dyDescent="0.2">
      <c r="A52" s="171">
        <f t="shared" ref="A52:A69" si="1">A51+1</f>
        <v>1998</v>
      </c>
      <c r="B52" s="179">
        <f t="shared" si="0"/>
        <v>5525.5709992599996</v>
      </c>
      <c r="C52" s="173">
        <v>3144.8538974699995</v>
      </c>
      <c r="D52" s="173">
        <v>1142.6443413100001</v>
      </c>
      <c r="E52" s="217">
        <v>409.38548700000001</v>
      </c>
      <c r="F52" s="217">
        <v>667.45294061000004</v>
      </c>
      <c r="G52" s="217">
        <v>23.970569999999999</v>
      </c>
      <c r="H52" s="217">
        <v>41.835343700000003</v>
      </c>
      <c r="I52" s="173">
        <v>2002.2095561599995</v>
      </c>
      <c r="J52" s="218">
        <v>134.23897899939999</v>
      </c>
      <c r="K52" s="218">
        <v>2149.9509155000001</v>
      </c>
      <c r="L52" s="218">
        <v>10.236007000000001</v>
      </c>
      <c r="M52" s="218">
        <v>154.46908499970002</v>
      </c>
      <c r="N52" s="49">
        <v>444.50310180000002</v>
      </c>
      <c r="O52" s="49">
        <v>1936.21399999</v>
      </c>
      <c r="R52" s="220"/>
      <c r="S52" s="220"/>
    </row>
    <row r="53" spans="1:19" x14ac:dyDescent="0.2">
      <c r="A53" s="171">
        <f t="shared" si="1"/>
        <v>1999</v>
      </c>
      <c r="B53" s="179">
        <f t="shared" si="0"/>
        <v>6662.360471</v>
      </c>
      <c r="C53" s="49">
        <v>2677.4893512500003</v>
      </c>
      <c r="D53" s="173">
        <v>969.35065214000008</v>
      </c>
      <c r="E53" s="217">
        <v>288.73744620999997</v>
      </c>
      <c r="F53" s="217">
        <v>623.48159823000003</v>
      </c>
      <c r="G53" s="217">
        <v>27.178094900000001</v>
      </c>
      <c r="H53" s="217">
        <v>29.953512799999999</v>
      </c>
      <c r="I53" s="173">
        <v>1708.1386991100003</v>
      </c>
      <c r="J53" s="218">
        <v>128.88403200006002</v>
      </c>
      <c r="K53" s="218">
        <v>2087.2398690700002</v>
      </c>
      <c r="L53" s="218">
        <v>13.558769</v>
      </c>
      <c r="M53" s="218">
        <v>148.65914700016</v>
      </c>
      <c r="N53" s="49">
        <v>396.05713974999998</v>
      </c>
      <c r="O53" s="49">
        <v>3588.8139799999999</v>
      </c>
      <c r="R53" s="220"/>
      <c r="S53" s="220"/>
    </row>
    <row r="54" spans="1:19" x14ac:dyDescent="0.2">
      <c r="A54" s="171">
        <f t="shared" si="1"/>
        <v>2000</v>
      </c>
      <c r="B54" s="179">
        <f t="shared" si="0"/>
        <v>5848.6726247499992</v>
      </c>
      <c r="C54" s="49">
        <v>2488.2775368999996</v>
      </c>
      <c r="D54" s="173">
        <v>877.77771091000011</v>
      </c>
      <c r="E54" s="217">
        <v>272.00616861999998</v>
      </c>
      <c r="F54" s="217">
        <v>546.51493038000001</v>
      </c>
      <c r="G54" s="217">
        <v>30.652327150000001</v>
      </c>
      <c r="H54" s="217">
        <v>28.604284759999999</v>
      </c>
      <c r="I54" s="173">
        <v>1610.4998259899994</v>
      </c>
      <c r="J54" s="218">
        <v>131.32040999957999</v>
      </c>
      <c r="K54" s="218">
        <v>2078.1587829999999</v>
      </c>
      <c r="L54" s="218">
        <v>14.564152999999999</v>
      </c>
      <c r="M54" s="218">
        <v>139.15063500010001</v>
      </c>
      <c r="N54" s="49">
        <v>404.66735088000001</v>
      </c>
      <c r="O54" s="49">
        <v>2955.72773697</v>
      </c>
      <c r="R54" s="220"/>
      <c r="S54" s="220"/>
    </row>
    <row r="55" spans="1:19" x14ac:dyDescent="0.2">
      <c r="A55" s="171">
        <f t="shared" si="1"/>
        <v>2001</v>
      </c>
      <c r="B55" s="179">
        <f t="shared" si="0"/>
        <v>5021.2923824</v>
      </c>
      <c r="C55" s="49">
        <v>2307.6316580500002</v>
      </c>
      <c r="D55" s="173">
        <v>738.77790603999995</v>
      </c>
      <c r="E55" s="217">
        <v>161.79018606</v>
      </c>
      <c r="F55" s="217">
        <v>515.97522949999995</v>
      </c>
      <c r="G55" s="217">
        <v>25.471430380000001</v>
      </c>
      <c r="H55" s="217">
        <v>35.541060100000003</v>
      </c>
      <c r="I55" s="173">
        <v>1568.8537520100003</v>
      </c>
      <c r="J55" s="218">
        <v>127.41044199947999</v>
      </c>
      <c r="K55" s="218">
        <v>1859.58139241</v>
      </c>
      <c r="L55" s="218">
        <v>11.139335000000001</v>
      </c>
      <c r="M55" s="218">
        <v>166.70287400004</v>
      </c>
      <c r="N55" s="49">
        <v>366.27799744999999</v>
      </c>
      <c r="O55" s="49">
        <v>2347.3827268999999</v>
      </c>
      <c r="R55" s="220"/>
      <c r="S55" s="220"/>
    </row>
    <row r="56" spans="1:19" x14ac:dyDescent="0.2">
      <c r="A56" s="171">
        <f t="shared" si="1"/>
        <v>2002</v>
      </c>
      <c r="B56" s="179">
        <f t="shared" si="0"/>
        <v>5263.4999424400003</v>
      </c>
      <c r="C56" s="49">
        <v>2278.8180650400004</v>
      </c>
      <c r="D56" s="173">
        <v>691.12285559000009</v>
      </c>
      <c r="E56" s="217">
        <v>165.13168855999999</v>
      </c>
      <c r="F56" s="217">
        <v>477.50106592999998</v>
      </c>
      <c r="G56" s="217">
        <v>21.460600060000001</v>
      </c>
      <c r="H56" s="217">
        <v>27.02950104</v>
      </c>
      <c r="I56" s="173">
        <v>1587.6952094500002</v>
      </c>
      <c r="J56" s="218">
        <v>117.23447399958</v>
      </c>
      <c r="K56" s="218">
        <v>1693.57437592</v>
      </c>
      <c r="L56" s="218">
        <v>8.8484189999999998</v>
      </c>
      <c r="M56" s="218">
        <v>135.30924400009999</v>
      </c>
      <c r="N56" s="49">
        <v>354.08243175000001</v>
      </c>
      <c r="O56" s="49">
        <v>2630.5994456499998</v>
      </c>
      <c r="R56" s="220"/>
      <c r="S56" s="220"/>
    </row>
    <row r="57" spans="1:19" x14ac:dyDescent="0.2">
      <c r="A57" s="171">
        <f t="shared" si="1"/>
        <v>2003</v>
      </c>
      <c r="B57" s="179">
        <f t="shared" si="0"/>
        <v>6101.9414642000002</v>
      </c>
      <c r="C57" s="49">
        <v>2467.1448137699999</v>
      </c>
      <c r="D57" s="173">
        <v>793.84889029999988</v>
      </c>
      <c r="E57" s="217">
        <v>193.60256673999999</v>
      </c>
      <c r="F57" s="217">
        <v>553.11648121999997</v>
      </c>
      <c r="G57" s="217">
        <v>22.345934740000001</v>
      </c>
      <c r="H57" s="217">
        <v>24.783907599999999</v>
      </c>
      <c r="I57" s="173">
        <v>1673.2959234700002</v>
      </c>
      <c r="J57" s="218">
        <v>122.60762300019999</v>
      </c>
      <c r="K57" s="218">
        <v>1940.76741365</v>
      </c>
      <c r="L57" s="218">
        <v>9.739528</v>
      </c>
      <c r="M57" s="218">
        <v>109.66065100082</v>
      </c>
      <c r="N57" s="49">
        <v>331.46349154000001</v>
      </c>
      <c r="O57" s="49">
        <v>3303.33315889</v>
      </c>
      <c r="R57" s="220"/>
      <c r="S57" s="220"/>
    </row>
    <row r="58" spans="1:19" x14ac:dyDescent="0.2">
      <c r="A58" s="171">
        <f t="shared" si="1"/>
        <v>2004</v>
      </c>
      <c r="B58" s="179">
        <f t="shared" si="0"/>
        <v>6301.4750467699996</v>
      </c>
      <c r="C58" s="49">
        <v>2680.4003147399994</v>
      </c>
      <c r="D58" s="173">
        <v>800.72540270000002</v>
      </c>
      <c r="E58" s="217">
        <v>197.63282900999999</v>
      </c>
      <c r="F58" s="217">
        <v>543.30739672000004</v>
      </c>
      <c r="G58" s="217">
        <v>21.727285080000001</v>
      </c>
      <c r="H58" s="217">
        <v>38.057891890000001</v>
      </c>
      <c r="I58" s="173">
        <v>1879.6749120399995</v>
      </c>
      <c r="J58" s="218">
        <v>108.56396500036001</v>
      </c>
      <c r="K58" s="218">
        <v>1915.37096655</v>
      </c>
      <c r="L58" s="218">
        <v>8.4077920000000006</v>
      </c>
      <c r="M58" s="218">
        <v>206.56443599994</v>
      </c>
      <c r="N58" s="49">
        <v>373.31049107000001</v>
      </c>
      <c r="O58" s="49">
        <v>3247.7642409599998</v>
      </c>
      <c r="R58" s="220"/>
      <c r="S58" s="220"/>
    </row>
    <row r="59" spans="1:19" x14ac:dyDescent="0.2">
      <c r="A59" s="171">
        <f t="shared" si="1"/>
        <v>2005</v>
      </c>
      <c r="B59" s="179">
        <f t="shared" si="0"/>
        <v>7026.54222544</v>
      </c>
      <c r="C59" s="49">
        <v>2954.0307783599997</v>
      </c>
      <c r="D59" s="173">
        <v>757.24305346000006</v>
      </c>
      <c r="E59" s="217">
        <v>232.70646496000001</v>
      </c>
      <c r="F59" s="217">
        <v>481.12791765999998</v>
      </c>
      <c r="G59" s="217">
        <v>13.73722076</v>
      </c>
      <c r="H59" s="217">
        <v>29.67145008</v>
      </c>
      <c r="I59" s="173">
        <v>2196.7877248999994</v>
      </c>
      <c r="J59" s="218">
        <v>97.388149999899994</v>
      </c>
      <c r="K59" s="218">
        <v>1674.87479998</v>
      </c>
      <c r="L59" s="218">
        <v>5.1940239999999998</v>
      </c>
      <c r="M59" s="218">
        <v>151.56413700008</v>
      </c>
      <c r="N59" s="49">
        <v>388.58736269000002</v>
      </c>
      <c r="O59" s="49">
        <v>3683.9240843900002</v>
      </c>
      <c r="R59" s="220"/>
      <c r="S59" s="220"/>
    </row>
    <row r="60" spans="1:19" x14ac:dyDescent="0.2">
      <c r="A60" s="171">
        <f t="shared" si="1"/>
        <v>2006</v>
      </c>
      <c r="B60" s="179">
        <f t="shared" si="0"/>
        <v>8199.7798426099998</v>
      </c>
      <c r="C60" s="49">
        <v>3467.75014379</v>
      </c>
      <c r="D60" s="173">
        <v>915.22440820000008</v>
      </c>
      <c r="E60" s="217">
        <v>225.80991771000001</v>
      </c>
      <c r="F60" s="217">
        <v>620.22314399000004</v>
      </c>
      <c r="G60" s="217">
        <v>26.723964599999999</v>
      </c>
      <c r="H60" s="217">
        <v>42.467381899999999</v>
      </c>
      <c r="I60" s="173">
        <v>2552.5257355899998</v>
      </c>
      <c r="J60" s="218">
        <v>87.007624999279997</v>
      </c>
      <c r="K60" s="218">
        <v>2053.2642485000001</v>
      </c>
      <c r="L60" s="218">
        <v>9.6990599999999993</v>
      </c>
      <c r="M60" s="218">
        <v>170.42844499989999</v>
      </c>
      <c r="N60" s="49">
        <v>459.35065982999998</v>
      </c>
      <c r="O60" s="49">
        <v>4272.6790389899998</v>
      </c>
      <c r="R60" s="220"/>
      <c r="S60" s="220"/>
    </row>
    <row r="61" spans="1:19" x14ac:dyDescent="0.2">
      <c r="A61" s="171">
        <f t="shared" si="1"/>
        <v>2007</v>
      </c>
      <c r="B61" s="179">
        <f t="shared" si="0"/>
        <v>9336.4285317100002</v>
      </c>
      <c r="C61" s="49">
        <v>3838.5662805100001</v>
      </c>
      <c r="D61" s="173">
        <v>1001.8613137899999</v>
      </c>
      <c r="E61" s="217">
        <v>251.87669518999999</v>
      </c>
      <c r="F61" s="217">
        <v>673.11357026999997</v>
      </c>
      <c r="G61" s="217">
        <v>28.20009688</v>
      </c>
      <c r="H61" s="217">
        <v>48.670951449999997</v>
      </c>
      <c r="I61" s="173">
        <v>2836.7049667199999</v>
      </c>
      <c r="J61" s="218">
        <v>90.60015899986</v>
      </c>
      <c r="K61" s="218">
        <v>2159.2058776899999</v>
      </c>
      <c r="L61" s="218">
        <v>10.198295999999999</v>
      </c>
      <c r="M61" s="218">
        <v>145.1767750011</v>
      </c>
      <c r="N61" s="49">
        <v>472.36668021999998</v>
      </c>
      <c r="O61" s="49">
        <v>5025.4955709799997</v>
      </c>
      <c r="R61" s="220"/>
      <c r="S61" s="220"/>
    </row>
    <row r="62" spans="1:19" x14ac:dyDescent="0.2">
      <c r="A62" s="171">
        <f t="shared" si="1"/>
        <v>2008</v>
      </c>
      <c r="B62" s="179">
        <f t="shared" si="0"/>
        <v>9503.6767038899998</v>
      </c>
      <c r="C62" s="49">
        <v>4276.3230805500007</v>
      </c>
      <c r="D62" s="173">
        <v>1066.8529497899999</v>
      </c>
      <c r="E62" s="217">
        <v>305.01428163000003</v>
      </c>
      <c r="F62" s="217">
        <v>689.66598341999998</v>
      </c>
      <c r="G62" s="217">
        <v>37.812185569999997</v>
      </c>
      <c r="H62" s="217">
        <v>34.360499169999997</v>
      </c>
      <c r="I62" s="173">
        <v>3209.4701307600008</v>
      </c>
      <c r="J62" s="218">
        <v>99.397862999739999</v>
      </c>
      <c r="K62" s="218">
        <v>1955.04073644</v>
      </c>
      <c r="L62" s="218">
        <v>12.816029</v>
      </c>
      <c r="M62" s="218">
        <v>88.333661000420008</v>
      </c>
      <c r="N62" s="49">
        <v>361.06129155999997</v>
      </c>
      <c r="O62" s="49">
        <v>4866.2923317799996</v>
      </c>
      <c r="R62" s="220"/>
      <c r="S62" s="220"/>
    </row>
    <row r="63" spans="1:19" x14ac:dyDescent="0.2">
      <c r="A63" s="171">
        <f t="shared" si="1"/>
        <v>2009</v>
      </c>
      <c r="B63" s="179">
        <f t="shared" si="0"/>
        <v>8783.6996778400026</v>
      </c>
      <c r="C63" s="49">
        <v>3852.7316272800017</v>
      </c>
      <c r="D63" s="173">
        <v>921.70850886000005</v>
      </c>
      <c r="E63" s="217">
        <v>232.17334460000001</v>
      </c>
      <c r="F63" s="217">
        <v>622.42931393000003</v>
      </c>
      <c r="G63" s="217">
        <v>39.383318359999997</v>
      </c>
      <c r="H63" s="217">
        <v>27.722531969999999</v>
      </c>
      <c r="I63" s="173">
        <v>2931.0231184200015</v>
      </c>
      <c r="J63" s="218">
        <v>76.768652999560004</v>
      </c>
      <c r="K63" s="218">
        <v>1628.00122861</v>
      </c>
      <c r="L63" s="218">
        <v>14.758106</v>
      </c>
      <c r="M63" s="218">
        <v>72.385687000720011</v>
      </c>
      <c r="N63" s="49">
        <v>253.55530651000001</v>
      </c>
      <c r="O63" s="49">
        <v>4677.4127440499997</v>
      </c>
      <c r="R63" s="220"/>
      <c r="S63" s="220"/>
    </row>
    <row r="64" spans="1:19" x14ac:dyDescent="0.2">
      <c r="A64" s="171">
        <f t="shared" si="1"/>
        <v>2010</v>
      </c>
      <c r="B64" s="179">
        <f t="shared" si="0"/>
        <v>9448.0959688000003</v>
      </c>
      <c r="C64" s="49">
        <v>4312.5459261599999</v>
      </c>
      <c r="D64" s="173">
        <v>1081.1334766800001</v>
      </c>
      <c r="E64" s="217">
        <v>257.45274508</v>
      </c>
      <c r="F64" s="217">
        <v>702.92918813000006</v>
      </c>
      <c r="G64" s="217">
        <v>39.75166858</v>
      </c>
      <c r="H64" s="217">
        <v>80.999874890000001</v>
      </c>
      <c r="I64" s="173">
        <v>3231.4124494799999</v>
      </c>
      <c r="J64" s="218">
        <v>73.127271000519997</v>
      </c>
      <c r="K64" s="218">
        <v>1820.94802175</v>
      </c>
      <c r="L64" s="218">
        <v>12.725707999999999</v>
      </c>
      <c r="M64" s="218">
        <v>174.5100249999</v>
      </c>
      <c r="N64" s="49">
        <v>176.54917062999999</v>
      </c>
      <c r="O64" s="49">
        <v>4959.0008720100004</v>
      </c>
      <c r="R64" s="220"/>
      <c r="S64" s="220"/>
    </row>
    <row r="65" spans="1:19" x14ac:dyDescent="0.2">
      <c r="A65" s="171">
        <f t="shared" si="1"/>
        <v>2011</v>
      </c>
      <c r="B65" s="179">
        <f t="shared" si="0"/>
        <v>8123.4146450400003</v>
      </c>
      <c r="C65" s="49">
        <v>4838.2330057500003</v>
      </c>
      <c r="D65" s="173">
        <v>1242.6529421600001</v>
      </c>
      <c r="E65" s="217">
        <v>374.87631561000001</v>
      </c>
      <c r="F65" s="217">
        <v>752.41974318999996</v>
      </c>
      <c r="G65" s="217">
        <v>46.746600579999999</v>
      </c>
      <c r="H65" s="217">
        <v>68.610282780000006</v>
      </c>
      <c r="I65" s="173">
        <v>3595.5800635900005</v>
      </c>
      <c r="J65" s="218">
        <v>76.002445000579996</v>
      </c>
      <c r="K65" s="218">
        <v>1902.2206674700001</v>
      </c>
      <c r="L65" s="218">
        <v>12.971579</v>
      </c>
      <c r="M65" s="218">
        <v>109.79712499958001</v>
      </c>
      <c r="N65" s="49">
        <v>146.76228055000001</v>
      </c>
      <c r="O65" s="49">
        <v>3138.41935874</v>
      </c>
      <c r="R65" s="220"/>
      <c r="S65" s="220"/>
    </row>
    <row r="66" spans="1:19" x14ac:dyDescent="0.2">
      <c r="A66" s="171">
        <f t="shared" si="1"/>
        <v>2012</v>
      </c>
      <c r="B66" s="179">
        <f t="shared" si="0"/>
        <v>8721.3179121800003</v>
      </c>
      <c r="C66" s="49">
        <v>5177.5214099700006</v>
      </c>
      <c r="D66" s="173">
        <v>1355.2897605400001</v>
      </c>
      <c r="E66" s="217">
        <v>412.35960123000001</v>
      </c>
      <c r="F66" s="217">
        <v>823.46751514000005</v>
      </c>
      <c r="G66" s="217">
        <v>50.31515761</v>
      </c>
      <c r="H66" s="217">
        <v>69.147486560000004</v>
      </c>
      <c r="I66" s="173">
        <v>3822.2316494300003</v>
      </c>
      <c r="J66" s="218">
        <v>85.958461999939999</v>
      </c>
      <c r="K66" s="218">
        <v>2037.88602044</v>
      </c>
      <c r="L66" s="218">
        <v>12.061871999999999</v>
      </c>
      <c r="M66" s="218">
        <v>124.84205299986</v>
      </c>
      <c r="N66" s="49">
        <v>233.32393751000001</v>
      </c>
      <c r="O66" s="49">
        <v>3310.4725647</v>
      </c>
      <c r="R66" s="220"/>
      <c r="S66" s="220"/>
    </row>
    <row r="67" spans="1:19" x14ac:dyDescent="0.2">
      <c r="A67" s="171">
        <f t="shared" si="1"/>
        <v>2013</v>
      </c>
      <c r="B67" s="179">
        <f t="shared" si="0"/>
        <v>8614.3465384800002</v>
      </c>
      <c r="C67" s="49">
        <v>5054.319635920001</v>
      </c>
      <c r="D67" s="173">
        <v>1293.8966367400003</v>
      </c>
      <c r="E67" s="217">
        <v>302.48373206999997</v>
      </c>
      <c r="F67" s="217">
        <v>847.82110536000005</v>
      </c>
      <c r="G67" s="217">
        <v>52.796872370000003</v>
      </c>
      <c r="H67" s="217">
        <v>90.794926939999996</v>
      </c>
      <c r="I67" s="173">
        <v>3760.4229991800007</v>
      </c>
      <c r="J67" s="218">
        <v>81.365310999740004</v>
      </c>
      <c r="K67" s="218">
        <v>1988.4822270499999</v>
      </c>
      <c r="L67" s="218">
        <v>11.883645</v>
      </c>
      <c r="M67" s="218">
        <v>199.15285600030001</v>
      </c>
      <c r="N67" s="49">
        <v>207.6698762</v>
      </c>
      <c r="O67" s="49">
        <v>3352.35702636</v>
      </c>
      <c r="R67" s="220"/>
      <c r="S67" s="220"/>
    </row>
    <row r="68" spans="1:19" x14ac:dyDescent="0.2">
      <c r="A68" s="171">
        <f t="shared" si="1"/>
        <v>2014</v>
      </c>
      <c r="B68" s="179">
        <f t="shared" si="0"/>
        <v>9198.27075014</v>
      </c>
      <c r="C68" s="49">
        <v>5277.3377553800001</v>
      </c>
      <c r="D68" s="173">
        <v>1320.49637282</v>
      </c>
      <c r="E68" s="217">
        <v>275.92595440000002</v>
      </c>
      <c r="F68" s="217">
        <v>906.66264294999996</v>
      </c>
      <c r="G68" s="217">
        <v>72.004941799999997</v>
      </c>
      <c r="H68" s="217">
        <v>65.902833670000007</v>
      </c>
      <c r="I68" s="173">
        <v>3956.8413825600001</v>
      </c>
      <c r="J68" s="218">
        <v>72.502643999880007</v>
      </c>
      <c r="K68" s="218">
        <v>2071.0880775400001</v>
      </c>
      <c r="L68" s="218">
        <v>14.958786999999999</v>
      </c>
      <c r="M68" s="218">
        <v>150.69309999992001</v>
      </c>
      <c r="N68" s="49">
        <v>142.00718477000001</v>
      </c>
      <c r="O68" s="49">
        <v>3778.9258099899998</v>
      </c>
      <c r="R68" s="220"/>
      <c r="S68" s="220"/>
    </row>
    <row r="69" spans="1:19" x14ac:dyDescent="0.2">
      <c r="A69" s="171">
        <f t="shared" si="1"/>
        <v>2015</v>
      </c>
      <c r="B69" s="179">
        <f t="shared" si="0"/>
        <v>9197.4333383900012</v>
      </c>
      <c r="C69" s="49">
        <v>4886.4909294500003</v>
      </c>
      <c r="D69" s="173">
        <v>1300.18595089</v>
      </c>
      <c r="E69" s="217">
        <v>305.94505035999998</v>
      </c>
      <c r="F69" s="217">
        <v>833.69070339999996</v>
      </c>
      <c r="G69" s="217">
        <v>76.401446309999997</v>
      </c>
      <c r="H69" s="217">
        <v>84.148750820000004</v>
      </c>
      <c r="I69" s="173">
        <v>3586.3049785600006</v>
      </c>
      <c r="J69" s="218">
        <v>68.577452999900004</v>
      </c>
      <c r="K69" s="218">
        <v>1879.2985654399999</v>
      </c>
      <c r="L69" s="218">
        <v>14.655298999999999</v>
      </c>
      <c r="M69" s="218">
        <v>226.09265900009999</v>
      </c>
      <c r="N69" s="49">
        <v>114.08237049</v>
      </c>
      <c r="O69" s="49">
        <v>4196.8600384499996</v>
      </c>
      <c r="R69" s="220"/>
      <c r="S69" s="220"/>
    </row>
    <row r="70" spans="1:19" x14ac:dyDescent="0.2">
      <c r="A70" s="171"/>
      <c r="D70" s="209"/>
      <c r="Q70" s="173"/>
    </row>
    <row r="71" spans="1:19" x14ac:dyDescent="0.2">
      <c r="A71" s="171"/>
      <c r="D71" s="209"/>
      <c r="G71" s="126"/>
      <c r="Q71" s="173"/>
    </row>
    <row r="72" spans="1:19" x14ac:dyDescent="0.2">
      <c r="A72" s="171"/>
      <c r="B72" s="166"/>
      <c r="C72" s="166"/>
      <c r="D72" s="166"/>
      <c r="G72" s="166"/>
      <c r="H72" s="166"/>
    </row>
    <row r="73" spans="1:19" x14ac:dyDescent="0.2">
      <c r="A73" s="110" t="s">
        <v>19</v>
      </c>
      <c r="B73" s="166"/>
      <c r="C73" s="166"/>
      <c r="D73" s="166"/>
      <c r="G73" s="166"/>
      <c r="H73" s="166"/>
    </row>
    <row r="74" spans="1:19" x14ac:dyDescent="0.2">
      <c r="A74" s="171"/>
      <c r="B74" s="166"/>
      <c r="C74" s="166"/>
      <c r="D74" s="166"/>
      <c r="G74" s="166"/>
      <c r="H74" s="166"/>
    </row>
    <row r="75" spans="1:19" x14ac:dyDescent="0.2">
      <c r="A75" s="110" t="s">
        <v>99</v>
      </c>
      <c r="B75" s="110" t="s">
        <v>270</v>
      </c>
      <c r="C75" s="166"/>
      <c r="D75" s="166"/>
      <c r="G75" s="166"/>
      <c r="H75" s="166"/>
      <c r="K75" s="220"/>
      <c r="O75" s="173"/>
    </row>
    <row r="76" spans="1:19" x14ac:dyDescent="0.2">
      <c r="A76" s="166"/>
      <c r="B76" s="110" t="s">
        <v>327</v>
      </c>
      <c r="C76" s="166"/>
      <c r="D76" s="166"/>
      <c r="G76" s="166"/>
      <c r="H76" s="166"/>
      <c r="K76" s="220"/>
      <c r="Q76" s="220"/>
      <c r="R76" s="49"/>
    </row>
    <row r="77" spans="1:19" x14ac:dyDescent="0.2">
      <c r="A77" s="110" t="s">
        <v>100</v>
      </c>
      <c r="B77" s="177" t="s">
        <v>328</v>
      </c>
      <c r="D77" s="166"/>
      <c r="G77" s="166"/>
      <c r="H77" s="166"/>
      <c r="K77" s="220"/>
      <c r="Q77" s="220"/>
      <c r="R77" s="49"/>
    </row>
    <row r="78" spans="1:19" x14ac:dyDescent="0.2">
      <c r="A78" s="166"/>
      <c r="B78" s="177" t="s">
        <v>279</v>
      </c>
      <c r="D78" s="166"/>
      <c r="G78" s="166"/>
      <c r="H78" s="166"/>
      <c r="K78" s="220"/>
      <c r="Q78" s="220"/>
      <c r="R78" s="49"/>
    </row>
    <row r="79" spans="1:19" x14ac:dyDescent="0.2">
      <c r="A79" s="110" t="s">
        <v>101</v>
      </c>
      <c r="B79" s="177" t="s">
        <v>329</v>
      </c>
      <c r="D79" s="166"/>
      <c r="G79" s="166"/>
      <c r="H79" s="166"/>
      <c r="K79" s="220"/>
      <c r="Q79" s="220"/>
      <c r="R79" s="49"/>
    </row>
    <row r="80" spans="1:19" x14ac:dyDescent="0.2">
      <c r="A80" s="166"/>
      <c r="B80" s="177" t="s">
        <v>279</v>
      </c>
      <c r="D80" s="166"/>
      <c r="E80" s="173"/>
      <c r="F80" s="173"/>
      <c r="G80" s="166"/>
      <c r="H80" s="166"/>
      <c r="K80" s="220"/>
      <c r="Q80" s="220"/>
      <c r="R80" s="49"/>
      <c r="S80" s="220"/>
    </row>
    <row r="81" spans="1:19" x14ac:dyDescent="0.2">
      <c r="A81" s="110" t="s">
        <v>102</v>
      </c>
      <c r="B81" s="177" t="s">
        <v>330</v>
      </c>
      <c r="E81" s="173"/>
      <c r="F81" s="173"/>
      <c r="G81" s="166"/>
      <c r="H81" s="166"/>
      <c r="K81" s="220"/>
      <c r="Q81" s="220"/>
      <c r="R81" s="49"/>
      <c r="S81" s="220"/>
    </row>
    <row r="82" spans="1:19" x14ac:dyDescent="0.2">
      <c r="A82" s="166"/>
      <c r="B82" s="177" t="s">
        <v>279</v>
      </c>
      <c r="E82" s="209"/>
      <c r="F82" s="209"/>
      <c r="G82" s="166"/>
      <c r="H82" s="166"/>
      <c r="K82" s="220"/>
      <c r="Q82" s="220"/>
      <c r="R82" s="49"/>
      <c r="S82" s="214"/>
    </row>
    <row r="83" spans="1:19" x14ac:dyDescent="0.2">
      <c r="A83" s="110" t="s">
        <v>103</v>
      </c>
      <c r="B83" s="177" t="s">
        <v>331</v>
      </c>
      <c r="E83" s="209"/>
      <c r="F83" s="209"/>
      <c r="G83" s="166"/>
      <c r="H83" s="166"/>
      <c r="K83" s="220"/>
      <c r="Q83" s="220"/>
      <c r="R83" s="49"/>
      <c r="S83" s="220"/>
    </row>
    <row r="84" spans="1:19" x14ac:dyDescent="0.2">
      <c r="A84" s="166"/>
      <c r="B84" s="177" t="s">
        <v>279</v>
      </c>
      <c r="E84" s="209"/>
      <c r="F84" s="209"/>
      <c r="G84" s="166"/>
      <c r="H84" s="166"/>
      <c r="K84" s="220"/>
      <c r="Q84" s="220"/>
      <c r="R84" s="49"/>
      <c r="S84" s="220"/>
    </row>
    <row r="85" spans="1:19" x14ac:dyDescent="0.2">
      <c r="A85" s="110" t="s">
        <v>104</v>
      </c>
      <c r="B85" s="177" t="s">
        <v>332</v>
      </c>
      <c r="E85" s="209"/>
      <c r="F85" s="209"/>
      <c r="G85" s="166"/>
      <c r="H85" s="166"/>
      <c r="K85" s="220"/>
      <c r="Q85" s="220"/>
      <c r="R85" s="49"/>
      <c r="S85" s="220"/>
    </row>
    <row r="86" spans="1:19" x14ac:dyDescent="0.2">
      <c r="A86" s="166"/>
      <c r="B86" s="177" t="s">
        <v>279</v>
      </c>
      <c r="E86" s="209"/>
      <c r="F86" s="209"/>
      <c r="G86" s="166"/>
      <c r="H86" s="166"/>
      <c r="K86" s="220"/>
      <c r="Q86" s="220"/>
      <c r="R86" s="49"/>
      <c r="S86" s="214"/>
    </row>
    <row r="87" spans="1:19" x14ac:dyDescent="0.2">
      <c r="A87" s="110" t="s">
        <v>105</v>
      </c>
      <c r="B87" s="177" t="s">
        <v>333</v>
      </c>
      <c r="E87" s="209"/>
      <c r="F87" s="209"/>
      <c r="G87" s="166"/>
      <c r="H87" s="166"/>
      <c r="K87" s="220"/>
      <c r="Q87" s="220"/>
      <c r="R87" s="49"/>
      <c r="S87" s="214"/>
    </row>
    <row r="88" spans="1:19" x14ac:dyDescent="0.2">
      <c r="A88" s="166"/>
      <c r="B88" s="177" t="s">
        <v>279</v>
      </c>
      <c r="G88" s="166"/>
      <c r="H88" s="166"/>
      <c r="K88" s="220"/>
      <c r="Q88" s="220"/>
      <c r="R88" s="49"/>
      <c r="S88" s="214"/>
    </row>
    <row r="89" spans="1:19" x14ac:dyDescent="0.2">
      <c r="A89" s="110" t="s">
        <v>106</v>
      </c>
      <c r="B89" s="177" t="s">
        <v>334</v>
      </c>
      <c r="G89" s="166"/>
      <c r="H89" s="166"/>
      <c r="K89" s="220"/>
      <c r="Q89" s="220"/>
      <c r="R89" s="49"/>
      <c r="S89" s="214"/>
    </row>
    <row r="90" spans="1:19" x14ac:dyDescent="0.2">
      <c r="A90" s="166"/>
      <c r="B90" s="177" t="s">
        <v>279</v>
      </c>
      <c r="G90" s="209"/>
      <c r="K90" s="220"/>
      <c r="Q90" s="220"/>
      <c r="R90" s="49"/>
      <c r="S90" s="214"/>
    </row>
    <row r="91" spans="1:19" x14ac:dyDescent="0.2">
      <c r="A91" s="110" t="s">
        <v>107</v>
      </c>
      <c r="B91" s="177" t="s">
        <v>335</v>
      </c>
      <c r="G91" s="209"/>
      <c r="K91" s="220"/>
      <c r="Q91" s="220"/>
      <c r="R91" s="49"/>
      <c r="S91" s="214"/>
    </row>
    <row r="92" spans="1:19" x14ac:dyDescent="0.2">
      <c r="B92" s="177" t="s">
        <v>336</v>
      </c>
      <c r="G92" s="209"/>
      <c r="K92" s="220"/>
      <c r="Q92" s="220"/>
      <c r="R92" s="49"/>
      <c r="S92" s="214"/>
    </row>
    <row r="93" spans="1:19" x14ac:dyDescent="0.2">
      <c r="A93" s="110" t="s">
        <v>108</v>
      </c>
      <c r="B93" s="177" t="s">
        <v>337</v>
      </c>
      <c r="G93" s="209"/>
      <c r="K93" s="220"/>
      <c r="Q93" s="220"/>
      <c r="R93" s="49"/>
      <c r="S93" s="214"/>
    </row>
    <row r="94" spans="1:19" x14ac:dyDescent="0.2">
      <c r="B94" s="177" t="s">
        <v>336</v>
      </c>
      <c r="G94" s="209"/>
      <c r="K94" s="220"/>
      <c r="Q94" s="220"/>
      <c r="R94" s="49"/>
      <c r="S94" s="214"/>
    </row>
    <row r="95" spans="1:19" x14ac:dyDescent="0.2">
      <c r="A95" s="110" t="s">
        <v>180</v>
      </c>
      <c r="B95" s="177" t="s">
        <v>338</v>
      </c>
      <c r="G95" s="209"/>
      <c r="Q95" s="220"/>
      <c r="R95" s="49"/>
      <c r="S95" s="214"/>
    </row>
    <row r="96" spans="1:19" x14ac:dyDescent="0.2">
      <c r="B96" s="177" t="s">
        <v>336</v>
      </c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14"/>
      <c r="R96" s="214"/>
      <c r="S96" s="214"/>
    </row>
    <row r="97" spans="1:21" x14ac:dyDescent="0.2">
      <c r="A97" s="221" t="s">
        <v>181</v>
      </c>
      <c r="B97" s="177" t="s">
        <v>339</v>
      </c>
      <c r="G97" s="209"/>
      <c r="L97" s="209"/>
      <c r="M97" s="209"/>
      <c r="N97" s="209"/>
      <c r="O97" s="209"/>
      <c r="P97" s="209"/>
      <c r="Q97" s="214"/>
      <c r="R97" s="214"/>
      <c r="S97" s="214"/>
    </row>
    <row r="98" spans="1:21" x14ac:dyDescent="0.2">
      <c r="B98" s="177" t="s">
        <v>336</v>
      </c>
      <c r="G98" s="209"/>
      <c r="L98" s="222"/>
      <c r="M98" s="209"/>
      <c r="N98" s="209"/>
      <c r="O98" s="222"/>
      <c r="P98" s="209"/>
      <c r="Q98" s="214"/>
      <c r="R98" s="223"/>
      <c r="S98" s="214"/>
      <c r="U98" s="222"/>
    </row>
    <row r="99" spans="1:21" x14ac:dyDescent="0.2">
      <c r="A99" s="190" t="s">
        <v>340</v>
      </c>
      <c r="B99" s="177"/>
      <c r="G99" s="209"/>
      <c r="L99" s="222"/>
      <c r="M99" s="209"/>
      <c r="N99" s="209"/>
      <c r="O99" s="222"/>
      <c r="P99" s="209"/>
      <c r="Q99" s="214"/>
      <c r="R99" s="223"/>
      <c r="S99" s="214"/>
      <c r="U99" s="222"/>
    </row>
    <row r="100" spans="1:21" x14ac:dyDescent="0.2">
      <c r="A100" s="221" t="s">
        <v>210</v>
      </c>
      <c r="B100" s="224" t="s">
        <v>341</v>
      </c>
      <c r="G100" s="209"/>
      <c r="L100" s="222"/>
      <c r="M100" s="209"/>
      <c r="N100" s="209"/>
      <c r="O100" s="222"/>
      <c r="P100" s="209"/>
      <c r="Q100" s="214"/>
      <c r="R100" s="223"/>
      <c r="S100" s="214"/>
      <c r="U100" s="222"/>
    </row>
    <row r="101" spans="1:21" x14ac:dyDescent="0.2">
      <c r="B101" s="166"/>
      <c r="G101" s="209"/>
      <c r="L101" s="222"/>
      <c r="O101" s="222"/>
      <c r="R101" s="223"/>
      <c r="U101" s="222"/>
    </row>
    <row r="102" spans="1:21" x14ac:dyDescent="0.2">
      <c r="A102" s="221" t="s">
        <v>211</v>
      </c>
      <c r="B102" s="224" t="s">
        <v>342</v>
      </c>
      <c r="G102" s="209"/>
      <c r="L102" s="222"/>
      <c r="O102" s="222"/>
      <c r="R102" s="223"/>
      <c r="U102" s="222"/>
    </row>
    <row r="103" spans="1:21" x14ac:dyDescent="0.2">
      <c r="G103" s="209"/>
      <c r="L103" s="222"/>
      <c r="O103" s="222"/>
      <c r="R103" s="223"/>
      <c r="U103" s="222"/>
    </row>
    <row r="104" spans="1:21" x14ac:dyDescent="0.2">
      <c r="G104" s="209"/>
      <c r="L104" s="222"/>
      <c r="O104" s="222"/>
      <c r="R104" s="223"/>
      <c r="U104" s="222"/>
    </row>
    <row r="105" spans="1:21" x14ac:dyDescent="0.2">
      <c r="G105" s="209"/>
      <c r="L105" s="222"/>
      <c r="O105" s="222"/>
      <c r="R105" s="223"/>
      <c r="U105" s="222"/>
    </row>
    <row r="106" spans="1:21" x14ac:dyDescent="0.2">
      <c r="L106" s="222"/>
      <c r="O106" s="222"/>
      <c r="R106" s="223"/>
      <c r="U106" s="222"/>
    </row>
    <row r="107" spans="1:21" x14ac:dyDescent="0.2">
      <c r="L107" s="222"/>
      <c r="O107" s="222"/>
      <c r="R107" s="223"/>
      <c r="U107" s="222"/>
    </row>
    <row r="108" spans="1:21" x14ac:dyDescent="0.2">
      <c r="L108" s="222"/>
      <c r="O108" s="222"/>
      <c r="R108" s="223"/>
      <c r="U108" s="222"/>
    </row>
    <row r="109" spans="1:21" x14ac:dyDescent="0.2">
      <c r="L109" s="222"/>
      <c r="O109" s="222"/>
      <c r="R109" s="223"/>
      <c r="U109" s="222"/>
    </row>
    <row r="110" spans="1:21" x14ac:dyDescent="0.2">
      <c r="L110" s="222"/>
      <c r="O110" s="222"/>
      <c r="R110" s="223"/>
      <c r="U110" s="222"/>
    </row>
    <row r="111" spans="1:21" x14ac:dyDescent="0.2">
      <c r="L111" s="222"/>
      <c r="O111" s="222"/>
      <c r="R111" s="223"/>
      <c r="U111" s="222"/>
    </row>
    <row r="112" spans="1:21" x14ac:dyDescent="0.2">
      <c r="L112" s="222"/>
      <c r="O112" s="222"/>
      <c r="R112" s="223"/>
      <c r="U112" s="222"/>
    </row>
    <row r="113" spans="12:21" x14ac:dyDescent="0.2">
      <c r="L113" s="222"/>
      <c r="O113" s="222"/>
      <c r="R113" s="223"/>
      <c r="U113" s="222"/>
    </row>
    <row r="114" spans="12:21" x14ac:dyDescent="0.2">
      <c r="L114" s="222"/>
      <c r="O114" s="222"/>
      <c r="R114" s="223"/>
      <c r="U114" s="222"/>
    </row>
    <row r="115" spans="12:21" x14ac:dyDescent="0.2">
      <c r="L115" s="222"/>
      <c r="O115" s="222"/>
      <c r="R115" s="223"/>
      <c r="U115" s="222"/>
    </row>
    <row r="116" spans="12:21" x14ac:dyDescent="0.2">
      <c r="L116" s="222"/>
      <c r="O116" s="222"/>
      <c r="R116" s="223"/>
      <c r="U116" s="22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76"/>
  <sheetViews>
    <sheetView workbookViewId="0">
      <selection activeCell="F58" sqref="F58"/>
    </sheetView>
  </sheetViews>
  <sheetFormatPr baseColWidth="10" defaultColWidth="11.5703125" defaultRowHeight="12.75" x14ac:dyDescent="0.2"/>
  <cols>
    <col min="1" max="1" width="11.5703125" style="124"/>
    <col min="2" max="2" width="13.85546875" style="207" customWidth="1"/>
    <col min="3" max="5" width="13" style="124" bestFit="1" customWidth="1"/>
    <col min="6" max="6" width="13.42578125" style="207" customWidth="1"/>
    <col min="7" max="7" width="12" style="124" bestFit="1" customWidth="1"/>
    <col min="8" max="8" width="11.7109375" style="124" bestFit="1" customWidth="1"/>
    <col min="9" max="9" width="12" style="124" bestFit="1" customWidth="1"/>
    <col min="10" max="10" width="13.5703125" style="124" customWidth="1"/>
    <col min="11" max="11" width="14.140625" style="124" customWidth="1"/>
    <col min="12" max="12" width="12.42578125" style="124" bestFit="1" customWidth="1"/>
    <col min="13" max="14" width="11.7109375" style="124" bestFit="1" customWidth="1"/>
    <col min="15" max="15" width="14.7109375" style="124" customWidth="1"/>
    <col min="16" max="16384" width="11.5703125" style="124"/>
  </cols>
  <sheetData>
    <row r="1" spans="1:16" x14ac:dyDescent="0.2">
      <c r="A1" s="120" t="s">
        <v>354</v>
      </c>
      <c r="B1" s="141"/>
      <c r="C1" s="126"/>
      <c r="D1" s="126"/>
      <c r="E1" s="126"/>
      <c r="F1" s="141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x14ac:dyDescent="0.2">
      <c r="A2" s="120" t="s">
        <v>355</v>
      </c>
      <c r="B2" s="141"/>
      <c r="C2" s="126"/>
      <c r="D2" s="126"/>
      <c r="E2" s="126"/>
      <c r="F2" s="141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x14ac:dyDescent="0.2">
      <c r="A3" s="125" t="s">
        <v>356</v>
      </c>
      <c r="B3" s="141"/>
      <c r="C3" s="126"/>
      <c r="D3" s="126"/>
      <c r="E3" s="126"/>
      <c r="F3" s="141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x14ac:dyDescent="0.2">
      <c r="A4" s="126"/>
      <c r="B4" s="141"/>
      <c r="C4" s="126"/>
      <c r="D4" s="126"/>
      <c r="E4" s="126"/>
      <c r="F4" s="141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s="130" customFormat="1" x14ac:dyDescent="0.2">
      <c r="A5" s="127"/>
      <c r="B5" s="193" t="s">
        <v>3</v>
      </c>
      <c r="C5" s="193" t="s">
        <v>4</v>
      </c>
      <c r="D5" s="193" t="s">
        <v>5</v>
      </c>
      <c r="E5" s="193" t="s">
        <v>6</v>
      </c>
      <c r="F5" s="193" t="s">
        <v>7</v>
      </c>
      <c r="G5" s="193" t="s">
        <v>8</v>
      </c>
      <c r="H5" s="193" t="s">
        <v>9</v>
      </c>
      <c r="I5" s="193" t="s">
        <v>10</v>
      </c>
      <c r="J5" s="193" t="s">
        <v>11</v>
      </c>
      <c r="K5" s="193" t="s">
        <v>12</v>
      </c>
      <c r="L5" s="193" t="s">
        <v>13</v>
      </c>
      <c r="M5" s="193" t="s">
        <v>14</v>
      </c>
      <c r="N5" s="193" t="s">
        <v>15</v>
      </c>
      <c r="O5" s="193" t="s">
        <v>16</v>
      </c>
      <c r="P5" s="193" t="s">
        <v>17</v>
      </c>
    </row>
    <row r="6" spans="1:16" x14ac:dyDescent="0.2">
      <c r="A6" s="203" t="s">
        <v>357</v>
      </c>
      <c r="B6" s="225">
        <v>520.6</v>
      </c>
      <c r="C6" s="226">
        <v>320.10000000000002</v>
      </c>
      <c r="D6" s="226">
        <v>47</v>
      </c>
      <c r="E6" s="226">
        <v>153.5</v>
      </c>
      <c r="F6" s="225">
        <v>97.699999999999989</v>
      </c>
      <c r="G6" s="226">
        <v>65.5</v>
      </c>
      <c r="H6" s="226">
        <v>2.6</v>
      </c>
      <c r="I6" s="226">
        <v>29.6</v>
      </c>
      <c r="J6" s="225">
        <f>B6+F6</f>
        <v>618.29999999999995</v>
      </c>
      <c r="K6" s="225">
        <v>521.70000000000005</v>
      </c>
      <c r="L6" s="226">
        <v>473</v>
      </c>
      <c r="M6" s="226">
        <v>44.9</v>
      </c>
      <c r="N6" s="226">
        <v>3.8</v>
      </c>
      <c r="O6" s="225">
        <f>K6-J6</f>
        <v>-96.599999999999909</v>
      </c>
      <c r="P6" s="227">
        <f>K6-B6</f>
        <v>1.1000000000000227</v>
      </c>
    </row>
    <row r="7" spans="1:16" x14ac:dyDescent="0.2">
      <c r="A7" s="203" t="s">
        <v>358</v>
      </c>
      <c r="B7" s="225">
        <v>577.79999999999995</v>
      </c>
      <c r="C7" s="226">
        <v>333.7</v>
      </c>
      <c r="D7" s="226">
        <v>57</v>
      </c>
      <c r="E7" s="226">
        <v>187.1</v>
      </c>
      <c r="F7" s="225">
        <v>110</v>
      </c>
      <c r="G7" s="226">
        <v>71.2</v>
      </c>
      <c r="H7" s="226">
        <v>4.7</v>
      </c>
      <c r="I7" s="226">
        <v>34.1</v>
      </c>
      <c r="J7" s="225">
        <f t="shared" ref="J7:J55" si="0">B7+F7</f>
        <v>687.8</v>
      </c>
      <c r="K7" s="225">
        <v>541.1</v>
      </c>
      <c r="L7" s="226">
        <v>485.7</v>
      </c>
      <c r="M7" s="226">
        <v>52.9</v>
      </c>
      <c r="N7" s="226">
        <v>2.5</v>
      </c>
      <c r="O7" s="225">
        <f t="shared" ref="O7:O55" si="1">K7-J7</f>
        <v>-146.69999999999993</v>
      </c>
      <c r="P7" s="227">
        <f t="shared" ref="P7:P54" si="2">K7-B7</f>
        <v>-36.699999999999932</v>
      </c>
    </row>
    <row r="8" spans="1:16" x14ac:dyDescent="0.2">
      <c r="A8" s="203" t="s">
        <v>359</v>
      </c>
      <c r="B8" s="225">
        <v>605</v>
      </c>
      <c r="C8" s="226">
        <v>441.3</v>
      </c>
      <c r="D8" s="226">
        <v>53.7</v>
      </c>
      <c r="E8" s="226">
        <v>110</v>
      </c>
      <c r="F8" s="225">
        <v>112.4</v>
      </c>
      <c r="G8" s="226">
        <v>63.5</v>
      </c>
      <c r="H8" s="226">
        <v>4.9000000000000004</v>
      </c>
      <c r="I8" s="226">
        <v>44</v>
      </c>
      <c r="J8" s="225">
        <f t="shared" si="0"/>
        <v>717.4</v>
      </c>
      <c r="K8" s="225">
        <v>636.70000000000005</v>
      </c>
      <c r="L8" s="226">
        <v>571.9</v>
      </c>
      <c r="M8" s="226">
        <v>60.4</v>
      </c>
      <c r="N8" s="226">
        <v>4.4000000000000004</v>
      </c>
      <c r="O8" s="225">
        <f t="shared" si="1"/>
        <v>-80.699999999999932</v>
      </c>
      <c r="P8" s="227">
        <f t="shared" si="2"/>
        <v>31.700000000000045</v>
      </c>
    </row>
    <row r="9" spans="1:16" x14ac:dyDescent="0.2">
      <c r="A9" s="203" t="s">
        <v>360</v>
      </c>
      <c r="B9" s="225">
        <v>692.1</v>
      </c>
      <c r="C9" s="226">
        <v>489.5</v>
      </c>
      <c r="D9" s="226">
        <v>93.9</v>
      </c>
      <c r="E9" s="226">
        <v>108.7</v>
      </c>
      <c r="F9" s="225">
        <v>120.80000000000001</v>
      </c>
      <c r="G9" s="226">
        <v>70.3</v>
      </c>
      <c r="H9" s="226">
        <v>2.4</v>
      </c>
      <c r="I9" s="226">
        <v>48.1</v>
      </c>
      <c r="J9" s="225">
        <f t="shared" si="0"/>
        <v>812.90000000000009</v>
      </c>
      <c r="K9" s="225">
        <v>719.8</v>
      </c>
      <c r="L9" s="226">
        <v>645.20000000000005</v>
      </c>
      <c r="M9" s="226">
        <v>70.5</v>
      </c>
      <c r="N9" s="226">
        <v>4.0999999999999996</v>
      </c>
      <c r="O9" s="225">
        <f t="shared" si="1"/>
        <v>-93.100000000000136</v>
      </c>
      <c r="P9" s="227">
        <f t="shared" si="2"/>
        <v>27.699999999999932</v>
      </c>
    </row>
    <row r="10" spans="1:16" x14ac:dyDescent="0.2">
      <c r="A10" s="203" t="s">
        <v>361</v>
      </c>
      <c r="B10" s="225">
        <v>765.7</v>
      </c>
      <c r="C10" s="226">
        <v>569.9</v>
      </c>
      <c r="D10" s="226">
        <v>90.1</v>
      </c>
      <c r="E10" s="226">
        <v>105.7</v>
      </c>
      <c r="F10" s="225">
        <v>126.2</v>
      </c>
      <c r="G10" s="226">
        <v>84.6</v>
      </c>
      <c r="H10" s="226">
        <v>4.9000000000000004</v>
      </c>
      <c r="I10" s="226">
        <v>36.700000000000003</v>
      </c>
      <c r="J10" s="225">
        <f t="shared" si="0"/>
        <v>891.90000000000009</v>
      </c>
      <c r="K10" s="225">
        <v>882.7</v>
      </c>
      <c r="L10" s="226">
        <v>791.4</v>
      </c>
      <c r="M10" s="226">
        <v>85</v>
      </c>
      <c r="N10" s="226">
        <v>6.3</v>
      </c>
      <c r="O10" s="225">
        <f t="shared" si="1"/>
        <v>-9.2000000000000455</v>
      </c>
      <c r="P10" s="227">
        <f t="shared" si="2"/>
        <v>117</v>
      </c>
    </row>
    <row r="11" spans="1:16" x14ac:dyDescent="0.2">
      <c r="A11" s="203" t="s">
        <v>362</v>
      </c>
      <c r="B11" s="225">
        <v>898.8</v>
      </c>
      <c r="C11" s="226">
        <v>662.9</v>
      </c>
      <c r="D11" s="226">
        <v>99.1</v>
      </c>
      <c r="E11" s="226">
        <v>136.80000000000001</v>
      </c>
      <c r="F11" s="225">
        <v>259.20000000000005</v>
      </c>
      <c r="G11" s="226">
        <v>149.80000000000001</v>
      </c>
      <c r="H11" s="226">
        <v>22.4</v>
      </c>
      <c r="I11" s="226">
        <v>87</v>
      </c>
      <c r="J11" s="225">
        <f t="shared" si="0"/>
        <v>1158</v>
      </c>
      <c r="K11" s="225">
        <v>909.5</v>
      </c>
      <c r="L11" s="226">
        <v>826.2</v>
      </c>
      <c r="M11" s="226">
        <v>78.900000000000006</v>
      </c>
      <c r="N11" s="226">
        <v>4.4000000000000004</v>
      </c>
      <c r="O11" s="225">
        <f t="shared" si="1"/>
        <v>-248.5</v>
      </c>
      <c r="P11" s="227">
        <f t="shared" si="2"/>
        <v>10.700000000000045</v>
      </c>
    </row>
    <row r="12" spans="1:16" x14ac:dyDescent="0.2">
      <c r="A12" s="203" t="s">
        <v>363</v>
      </c>
      <c r="B12" s="225">
        <v>1028.5</v>
      </c>
      <c r="C12" s="226">
        <v>689.1</v>
      </c>
      <c r="D12" s="226">
        <v>109</v>
      </c>
      <c r="E12" s="226">
        <v>230.4</v>
      </c>
      <c r="F12" s="225">
        <v>298.8</v>
      </c>
      <c r="G12" s="226">
        <v>203.8</v>
      </c>
      <c r="H12" s="226">
        <v>13.1</v>
      </c>
      <c r="I12" s="226">
        <v>81.900000000000006</v>
      </c>
      <c r="J12" s="225">
        <f t="shared" si="0"/>
        <v>1327.3</v>
      </c>
      <c r="K12" s="225">
        <v>1041.2</v>
      </c>
      <c r="L12" s="226">
        <v>934.5</v>
      </c>
      <c r="M12" s="226">
        <v>91</v>
      </c>
      <c r="N12" s="226">
        <v>15.7</v>
      </c>
      <c r="O12" s="225">
        <f t="shared" si="1"/>
        <v>-286.09999999999991</v>
      </c>
      <c r="P12" s="227">
        <f t="shared" si="2"/>
        <v>12.700000000000045</v>
      </c>
    </row>
    <row r="13" spans="1:16" x14ac:dyDescent="0.2">
      <c r="A13" s="203" t="s">
        <v>364</v>
      </c>
      <c r="B13" s="225">
        <v>1244.2</v>
      </c>
      <c r="C13" s="226">
        <v>831.1</v>
      </c>
      <c r="D13" s="226">
        <v>138.1</v>
      </c>
      <c r="E13" s="226">
        <v>275</v>
      </c>
      <c r="F13" s="225">
        <v>485.4</v>
      </c>
      <c r="G13" s="226">
        <v>203.1</v>
      </c>
      <c r="H13" s="226">
        <v>31.7</v>
      </c>
      <c r="I13" s="226">
        <v>250.6</v>
      </c>
      <c r="J13" s="225">
        <f t="shared" si="0"/>
        <v>1729.6</v>
      </c>
      <c r="K13" s="225">
        <v>1387.2</v>
      </c>
      <c r="L13" s="226">
        <v>1254.2</v>
      </c>
      <c r="M13" s="226">
        <v>111.1</v>
      </c>
      <c r="N13" s="226">
        <v>21.9</v>
      </c>
      <c r="O13" s="225">
        <f t="shared" si="1"/>
        <v>-342.39999999999986</v>
      </c>
      <c r="P13" s="227">
        <f t="shared" si="2"/>
        <v>143</v>
      </c>
    </row>
    <row r="14" spans="1:16" x14ac:dyDescent="0.2">
      <c r="A14" s="203" t="s">
        <v>365</v>
      </c>
      <c r="B14" s="225">
        <v>1607.9</v>
      </c>
      <c r="C14" s="226">
        <v>1019.5</v>
      </c>
      <c r="D14" s="226">
        <v>169.8</v>
      </c>
      <c r="E14" s="226">
        <v>418.6</v>
      </c>
      <c r="F14" s="225">
        <v>559.9</v>
      </c>
      <c r="G14" s="226">
        <v>357.5</v>
      </c>
      <c r="H14" s="226">
        <v>20.9</v>
      </c>
      <c r="I14" s="226">
        <v>181.5</v>
      </c>
      <c r="J14" s="225">
        <f t="shared" si="0"/>
        <v>2167.8000000000002</v>
      </c>
      <c r="K14" s="225">
        <v>1936.2</v>
      </c>
      <c r="L14" s="226">
        <v>1795.4</v>
      </c>
      <c r="M14" s="226">
        <v>138.1</v>
      </c>
      <c r="N14" s="226">
        <v>2.7</v>
      </c>
      <c r="O14" s="225">
        <f t="shared" si="1"/>
        <v>-231.60000000000014</v>
      </c>
      <c r="P14" s="227">
        <f t="shared" si="2"/>
        <v>328.29999999999995</v>
      </c>
    </row>
    <row r="15" spans="1:16" x14ac:dyDescent="0.2">
      <c r="A15" s="203" t="s">
        <v>366</v>
      </c>
      <c r="B15" s="225">
        <v>2210.6</v>
      </c>
      <c r="C15" s="226">
        <v>1384.4</v>
      </c>
      <c r="D15" s="226">
        <v>195.3</v>
      </c>
      <c r="E15" s="226">
        <v>630.9</v>
      </c>
      <c r="F15" s="225">
        <v>521.5</v>
      </c>
      <c r="G15" s="226">
        <v>369.9</v>
      </c>
      <c r="H15" s="226">
        <v>43.6</v>
      </c>
      <c r="I15" s="226">
        <v>108</v>
      </c>
      <c r="J15" s="225">
        <f t="shared" si="0"/>
        <v>2732.1</v>
      </c>
      <c r="K15" s="225">
        <v>2278.5</v>
      </c>
      <c r="L15" s="226">
        <v>2089.9</v>
      </c>
      <c r="M15" s="226">
        <v>182.7</v>
      </c>
      <c r="N15" s="226">
        <v>5.9</v>
      </c>
      <c r="O15" s="225">
        <f t="shared" si="1"/>
        <v>-453.59999999999991</v>
      </c>
      <c r="P15" s="227">
        <f t="shared" si="2"/>
        <v>67.900000000000091</v>
      </c>
    </row>
    <row r="16" spans="1:16" x14ac:dyDescent="0.2">
      <c r="A16" s="203" t="s">
        <v>367</v>
      </c>
      <c r="B16" s="225">
        <v>2727.1</v>
      </c>
      <c r="C16" s="226">
        <v>1667</v>
      </c>
      <c r="D16" s="226">
        <v>229.7</v>
      </c>
      <c r="E16" s="226">
        <v>830.4</v>
      </c>
      <c r="F16" s="225">
        <v>989</v>
      </c>
      <c r="G16" s="226">
        <v>625</v>
      </c>
      <c r="H16" s="226">
        <v>43.7</v>
      </c>
      <c r="I16" s="226">
        <v>320.3</v>
      </c>
      <c r="J16" s="225">
        <f t="shared" si="0"/>
        <v>3716.1</v>
      </c>
      <c r="K16" s="225">
        <v>2692.3</v>
      </c>
      <c r="L16" s="226">
        <v>2498.6</v>
      </c>
      <c r="M16" s="226">
        <v>188.5</v>
      </c>
      <c r="N16" s="226">
        <v>5.2</v>
      </c>
      <c r="O16" s="225">
        <f t="shared" si="1"/>
        <v>-1023.7999999999997</v>
      </c>
      <c r="P16" s="227">
        <f t="shared" si="2"/>
        <v>-34.799999999999727</v>
      </c>
    </row>
    <row r="17" spans="1:18" x14ac:dyDescent="0.2">
      <c r="A17" s="203" t="s">
        <v>368</v>
      </c>
      <c r="B17" s="225">
        <v>3325.3</v>
      </c>
      <c r="C17" s="226">
        <v>2005.9</v>
      </c>
      <c r="D17" s="226">
        <v>318.3</v>
      </c>
      <c r="E17" s="226">
        <v>1001.1</v>
      </c>
      <c r="F17" s="225">
        <v>1030</v>
      </c>
      <c r="G17" s="226">
        <v>696</v>
      </c>
      <c r="H17" s="226">
        <v>43</v>
      </c>
      <c r="I17" s="226">
        <v>291</v>
      </c>
      <c r="J17" s="225">
        <f t="shared" si="0"/>
        <v>4355.3</v>
      </c>
      <c r="K17" s="225">
        <v>3486.9</v>
      </c>
      <c r="L17" s="226">
        <v>3280.9</v>
      </c>
      <c r="M17" s="226">
        <v>198.7</v>
      </c>
      <c r="N17" s="226">
        <v>7.3</v>
      </c>
      <c r="O17" s="225">
        <f t="shared" si="1"/>
        <v>-868.40000000000009</v>
      </c>
      <c r="P17" s="227">
        <f t="shared" si="2"/>
        <v>161.59999999999991</v>
      </c>
    </row>
    <row r="18" spans="1:18" x14ac:dyDescent="0.2">
      <c r="A18" s="203" t="s">
        <v>369</v>
      </c>
      <c r="B18" s="225">
        <v>4474.8999999999996</v>
      </c>
      <c r="C18" s="226">
        <v>2431.6999999999998</v>
      </c>
      <c r="D18" s="226">
        <v>553.79999999999995</v>
      </c>
      <c r="E18" s="226">
        <v>1489.4</v>
      </c>
      <c r="F18" s="225">
        <v>1102.0999999999999</v>
      </c>
      <c r="G18" s="226">
        <v>593.1</v>
      </c>
      <c r="H18" s="226">
        <v>68.3</v>
      </c>
      <c r="I18" s="226">
        <v>440.7</v>
      </c>
      <c r="J18" s="225">
        <f t="shared" si="0"/>
        <v>5577</v>
      </c>
      <c r="K18" s="225">
        <v>4111.5</v>
      </c>
      <c r="L18" s="226">
        <v>3801.3</v>
      </c>
      <c r="M18" s="226">
        <v>303.5</v>
      </c>
      <c r="N18" s="226">
        <v>6.7</v>
      </c>
      <c r="O18" s="225">
        <f t="shared" si="1"/>
        <v>-1465.5</v>
      </c>
      <c r="P18" s="227">
        <f t="shared" si="2"/>
        <v>-363.39999999999964</v>
      </c>
    </row>
    <row r="19" spans="1:18" x14ac:dyDescent="0.2">
      <c r="A19" s="203" t="s">
        <v>370</v>
      </c>
      <c r="B19" s="225">
        <v>5204.3999999999996</v>
      </c>
      <c r="C19" s="226">
        <v>2805.4</v>
      </c>
      <c r="D19" s="226">
        <v>729.5</v>
      </c>
      <c r="E19" s="226">
        <v>1669.5</v>
      </c>
      <c r="F19" s="225">
        <v>1559.8999999999999</v>
      </c>
      <c r="G19" s="226">
        <v>982.8</v>
      </c>
      <c r="H19" s="226">
        <v>106.3</v>
      </c>
      <c r="I19" s="226">
        <v>470.8</v>
      </c>
      <c r="J19" s="225">
        <f t="shared" si="0"/>
        <v>6764.2999999999993</v>
      </c>
      <c r="K19" s="225">
        <v>4343.8999999999996</v>
      </c>
      <c r="L19" s="226">
        <v>4010.2</v>
      </c>
      <c r="M19" s="226">
        <v>325.10000000000002</v>
      </c>
      <c r="N19" s="226">
        <v>8.6</v>
      </c>
      <c r="O19" s="225">
        <f t="shared" si="1"/>
        <v>-2420.3999999999996</v>
      </c>
      <c r="P19" s="227">
        <f t="shared" si="2"/>
        <v>-860.5</v>
      </c>
    </row>
    <row r="20" spans="1:18" x14ac:dyDescent="0.2">
      <c r="A20" s="203" t="s">
        <v>371</v>
      </c>
      <c r="B20" s="225">
        <v>6747.3</v>
      </c>
      <c r="C20" s="226">
        <v>3317.8</v>
      </c>
      <c r="D20" s="226">
        <v>1173</v>
      </c>
      <c r="E20" s="226">
        <v>2256.5</v>
      </c>
      <c r="F20" s="225">
        <v>1903.1</v>
      </c>
      <c r="G20" s="226">
        <v>1086</v>
      </c>
      <c r="H20" s="226">
        <v>102.6</v>
      </c>
      <c r="I20" s="226">
        <v>714.5</v>
      </c>
      <c r="J20" s="225">
        <f t="shared" si="0"/>
        <v>8650.4</v>
      </c>
      <c r="K20" s="225">
        <v>5258.3</v>
      </c>
      <c r="L20" s="226">
        <v>4680.8</v>
      </c>
      <c r="M20" s="226">
        <v>563.4</v>
      </c>
      <c r="N20" s="226">
        <v>14.1</v>
      </c>
      <c r="O20" s="225">
        <f t="shared" si="1"/>
        <v>-3392.0999999999995</v>
      </c>
      <c r="P20" s="227">
        <f t="shared" si="2"/>
        <v>-1489</v>
      </c>
    </row>
    <row r="21" spans="1:18" x14ac:dyDescent="0.2">
      <c r="A21" s="203" t="s">
        <v>372</v>
      </c>
      <c r="B21" s="225">
        <v>7938.2</v>
      </c>
      <c r="C21" s="226">
        <v>3944.2</v>
      </c>
      <c r="D21" s="226">
        <v>1069.0999999999999</v>
      </c>
      <c r="E21" s="226">
        <v>2924.9</v>
      </c>
      <c r="F21" s="225">
        <v>1552.7</v>
      </c>
      <c r="G21" s="226">
        <v>1201.4000000000001</v>
      </c>
      <c r="H21" s="226">
        <v>32.799999999999997</v>
      </c>
      <c r="I21" s="226">
        <v>318.5</v>
      </c>
      <c r="J21" s="225">
        <f t="shared" si="0"/>
        <v>9490.9</v>
      </c>
      <c r="K21" s="225">
        <v>7456.7</v>
      </c>
      <c r="L21" s="226">
        <v>6936.7</v>
      </c>
      <c r="M21" s="226">
        <v>509.6</v>
      </c>
      <c r="N21" s="226">
        <v>10.4</v>
      </c>
      <c r="O21" s="225">
        <f t="shared" si="1"/>
        <v>-2034.1999999999998</v>
      </c>
      <c r="P21" s="227">
        <f t="shared" si="2"/>
        <v>-481.5</v>
      </c>
    </row>
    <row r="22" spans="1:18" x14ac:dyDescent="0.2">
      <c r="A22" s="203" t="s">
        <v>373</v>
      </c>
      <c r="B22" s="225">
        <v>13108</v>
      </c>
      <c r="C22" s="226">
        <v>6124.9</v>
      </c>
      <c r="D22" s="226">
        <v>1869.9</v>
      </c>
      <c r="E22" s="226">
        <v>5113.2</v>
      </c>
      <c r="F22" s="225">
        <v>2379.6</v>
      </c>
      <c r="G22" s="226">
        <v>1444.4</v>
      </c>
      <c r="H22" s="226">
        <v>222.8</v>
      </c>
      <c r="I22" s="226">
        <v>712.4</v>
      </c>
      <c r="J22" s="225">
        <f t="shared" si="0"/>
        <v>15487.6</v>
      </c>
      <c r="K22" s="225">
        <v>12948.9</v>
      </c>
      <c r="L22" s="226">
        <v>12282</v>
      </c>
      <c r="M22" s="226">
        <v>638</v>
      </c>
      <c r="N22" s="226">
        <v>28.9</v>
      </c>
      <c r="O22" s="225">
        <f t="shared" si="1"/>
        <v>-2538.7000000000007</v>
      </c>
      <c r="P22" s="227">
        <f t="shared" si="2"/>
        <v>-159.10000000000036</v>
      </c>
    </row>
    <row r="23" spans="1:18" x14ac:dyDescent="0.2">
      <c r="A23" s="203" t="s">
        <v>374</v>
      </c>
      <c r="B23" s="225">
        <v>21514.1</v>
      </c>
      <c r="C23" s="226">
        <v>8813.1</v>
      </c>
      <c r="D23" s="226">
        <v>3042.6</v>
      </c>
      <c r="E23" s="226">
        <v>9658.4</v>
      </c>
      <c r="F23" s="225">
        <v>4978.7</v>
      </c>
      <c r="G23" s="226">
        <v>2843.2</v>
      </c>
      <c r="H23" s="226">
        <v>129.69999999999999</v>
      </c>
      <c r="I23" s="226">
        <v>2005.8</v>
      </c>
      <c r="J23" s="225">
        <f t="shared" si="0"/>
        <v>26492.799999999999</v>
      </c>
      <c r="K23" s="225">
        <v>21057.4</v>
      </c>
      <c r="L23" s="226">
        <v>19870.599999999999</v>
      </c>
      <c r="M23" s="226">
        <v>1150.7</v>
      </c>
      <c r="N23" s="226">
        <v>36.1</v>
      </c>
      <c r="O23" s="225">
        <f t="shared" si="1"/>
        <v>-5435.3999999999978</v>
      </c>
      <c r="P23" s="227">
        <f t="shared" si="2"/>
        <v>-456.69999999999709</v>
      </c>
    </row>
    <row r="24" spans="1:18" x14ac:dyDescent="0.2">
      <c r="A24" s="203" t="s">
        <v>375</v>
      </c>
      <c r="B24" s="225">
        <v>25999.200000000001</v>
      </c>
      <c r="C24" s="226">
        <v>10530.1</v>
      </c>
      <c r="D24" s="226">
        <v>3920.5</v>
      </c>
      <c r="E24" s="226">
        <v>11548.6</v>
      </c>
      <c r="F24" s="225">
        <v>6028.9</v>
      </c>
      <c r="G24" s="226">
        <v>4251.7</v>
      </c>
      <c r="H24" s="226">
        <v>273.3</v>
      </c>
      <c r="I24" s="226">
        <v>1503.9</v>
      </c>
      <c r="J24" s="225">
        <f t="shared" si="0"/>
        <v>32028.1</v>
      </c>
      <c r="K24" s="225">
        <v>27281.3</v>
      </c>
      <c r="L24" s="226">
        <v>24426.400000000001</v>
      </c>
      <c r="M24" s="226">
        <v>1240.8</v>
      </c>
      <c r="N24" s="226">
        <v>1614.1</v>
      </c>
      <c r="O24" s="225">
        <f t="shared" si="1"/>
        <v>-4746.7999999999993</v>
      </c>
      <c r="P24" s="227">
        <f t="shared" si="2"/>
        <v>1282.0999999999985</v>
      </c>
    </row>
    <row r="25" spans="1:18" x14ac:dyDescent="0.2">
      <c r="A25" s="203" t="s">
        <v>376</v>
      </c>
      <c r="B25" s="225">
        <v>29595.9</v>
      </c>
      <c r="C25" s="226">
        <v>12738.3</v>
      </c>
      <c r="D25" s="226">
        <v>5074.6000000000004</v>
      </c>
      <c r="E25" s="226">
        <v>11783</v>
      </c>
      <c r="F25" s="225">
        <v>5567.8</v>
      </c>
      <c r="G25" s="226">
        <v>3167</v>
      </c>
      <c r="H25" s="226">
        <v>88</v>
      </c>
      <c r="I25" s="226">
        <v>2312.8000000000002</v>
      </c>
      <c r="J25" s="225">
        <f t="shared" si="0"/>
        <v>35163.700000000004</v>
      </c>
      <c r="K25" s="225">
        <v>29696.2</v>
      </c>
      <c r="L25" s="226">
        <v>26734.9</v>
      </c>
      <c r="M25" s="226">
        <v>1709.4</v>
      </c>
      <c r="N25" s="226">
        <v>1251.9000000000001</v>
      </c>
      <c r="O25" s="225">
        <f t="shared" si="1"/>
        <v>-5467.5000000000036</v>
      </c>
      <c r="P25" s="227">
        <f t="shared" si="2"/>
        <v>100.29999999999927</v>
      </c>
    </row>
    <row r="26" spans="1:18" x14ac:dyDescent="0.2">
      <c r="A26" s="194">
        <v>1986</v>
      </c>
      <c r="B26" s="225">
        <v>43588.5</v>
      </c>
      <c r="C26" s="226">
        <v>16070.7</v>
      </c>
      <c r="D26" s="226">
        <v>6220</v>
      </c>
      <c r="E26" s="226">
        <v>21297.8</v>
      </c>
      <c r="F26" s="225">
        <v>9642.1</v>
      </c>
      <c r="G26" s="226">
        <v>2859.6</v>
      </c>
      <c r="H26" s="226">
        <v>560</v>
      </c>
      <c r="I26" s="226">
        <v>6222.5</v>
      </c>
      <c r="J26" s="225">
        <f t="shared" si="0"/>
        <v>53230.6</v>
      </c>
      <c r="K26" s="225">
        <v>39838.699999999997</v>
      </c>
      <c r="L26" s="226">
        <v>33609.599999999999</v>
      </c>
      <c r="M26" s="226">
        <v>1637.5</v>
      </c>
      <c r="N26" s="226">
        <v>4591.6000000000004</v>
      </c>
      <c r="O26" s="225">
        <f t="shared" si="1"/>
        <v>-13391.900000000001</v>
      </c>
      <c r="P26" s="227">
        <f t="shared" si="2"/>
        <v>-3749.8000000000029</v>
      </c>
    </row>
    <row r="27" spans="1:18" x14ac:dyDescent="0.2">
      <c r="A27" s="194">
        <v>1987</v>
      </c>
      <c r="B27" s="225">
        <v>43629</v>
      </c>
      <c r="C27" s="226">
        <v>18939.399999999998</v>
      </c>
      <c r="D27" s="226">
        <v>7701.4</v>
      </c>
      <c r="E27" s="226">
        <v>16988.2</v>
      </c>
      <c r="F27" s="228">
        <v>6726.8</v>
      </c>
      <c r="G27" s="229">
        <v>2395.1000000000004</v>
      </c>
      <c r="H27" s="229">
        <v>84.2</v>
      </c>
      <c r="I27" s="229">
        <v>4247.5</v>
      </c>
      <c r="J27" s="225">
        <f t="shared" si="0"/>
        <v>50355.8</v>
      </c>
      <c r="K27" s="228">
        <v>44641.9</v>
      </c>
      <c r="L27" s="229">
        <v>41137.4</v>
      </c>
      <c r="M27" s="229">
        <v>1363.5</v>
      </c>
      <c r="N27" s="229">
        <v>2141.0000000000005</v>
      </c>
      <c r="O27" s="225">
        <f t="shared" si="1"/>
        <v>-5713.9000000000015</v>
      </c>
      <c r="P27" s="227">
        <f t="shared" si="2"/>
        <v>1012.9000000000015</v>
      </c>
    </row>
    <row r="28" spans="1:18" x14ac:dyDescent="0.2">
      <c r="A28" s="194">
        <v>1988</v>
      </c>
      <c r="B28" s="225">
        <v>54570.600000000006</v>
      </c>
      <c r="C28" s="226">
        <v>23438.500000000004</v>
      </c>
      <c r="D28" s="226">
        <v>9559.7999999999993</v>
      </c>
      <c r="E28" s="226">
        <v>21572.3</v>
      </c>
      <c r="F28" s="228">
        <v>8464.2999999999993</v>
      </c>
      <c r="G28" s="229">
        <v>2599.3000000000002</v>
      </c>
      <c r="H28" s="229">
        <v>164.8</v>
      </c>
      <c r="I28" s="229">
        <v>5700.2</v>
      </c>
      <c r="J28" s="225">
        <f t="shared" si="0"/>
        <v>63034.900000000009</v>
      </c>
      <c r="K28" s="228">
        <v>54200</v>
      </c>
      <c r="L28" s="229">
        <v>50426</v>
      </c>
      <c r="M28" s="229">
        <v>1457</v>
      </c>
      <c r="N28" s="229">
        <v>2317</v>
      </c>
      <c r="O28" s="225">
        <f t="shared" si="1"/>
        <v>-8834.9000000000087</v>
      </c>
      <c r="P28" s="227">
        <f t="shared" si="2"/>
        <v>-370.60000000000582</v>
      </c>
      <c r="R28" s="230"/>
    </row>
    <row r="29" spans="1:18" x14ac:dyDescent="0.2">
      <c r="A29" s="194">
        <v>1989</v>
      </c>
      <c r="B29" s="225">
        <v>69626.600000000006</v>
      </c>
      <c r="C29" s="226">
        <v>28951.800000000007</v>
      </c>
      <c r="D29" s="226">
        <v>12540.5</v>
      </c>
      <c r="E29" s="226">
        <v>28134.3</v>
      </c>
      <c r="F29" s="228">
        <v>12803.400000000001</v>
      </c>
      <c r="G29" s="229">
        <v>3040.1</v>
      </c>
      <c r="H29" s="229">
        <v>153.6</v>
      </c>
      <c r="I29" s="229">
        <v>9609.7000000000007</v>
      </c>
      <c r="J29" s="225">
        <f t="shared" si="0"/>
        <v>82430</v>
      </c>
      <c r="K29" s="228">
        <v>65100</v>
      </c>
      <c r="L29" s="229">
        <v>61444</v>
      </c>
      <c r="M29" s="229">
        <v>1403</v>
      </c>
      <c r="N29" s="229">
        <v>2253</v>
      </c>
      <c r="O29" s="225">
        <f t="shared" si="1"/>
        <v>-17330</v>
      </c>
      <c r="P29" s="227">
        <f t="shared" si="2"/>
        <v>-4526.6000000000058</v>
      </c>
      <c r="R29" s="230"/>
    </row>
    <row r="30" spans="1:18" x14ac:dyDescent="0.2">
      <c r="A30" s="231">
        <v>1990</v>
      </c>
      <c r="B30" s="225">
        <v>87977.299999999988</v>
      </c>
      <c r="C30" s="226">
        <v>37094.1</v>
      </c>
      <c r="D30" s="226">
        <v>17449.7</v>
      </c>
      <c r="E30" s="226">
        <v>33433.499999999993</v>
      </c>
      <c r="F30" s="228">
        <v>11165.4</v>
      </c>
      <c r="G30" s="229">
        <v>3820.9</v>
      </c>
      <c r="H30" s="229">
        <v>137.6</v>
      </c>
      <c r="I30" s="229">
        <v>7206.9</v>
      </c>
      <c r="J30" s="225">
        <f t="shared" si="0"/>
        <v>99142.699999999983</v>
      </c>
      <c r="K30" s="228">
        <v>76010</v>
      </c>
      <c r="L30" s="229">
        <v>73233</v>
      </c>
      <c r="M30" s="229">
        <v>1246</v>
      </c>
      <c r="N30" s="229">
        <v>1531</v>
      </c>
      <c r="O30" s="225">
        <f t="shared" si="1"/>
        <v>-23132.699999999983</v>
      </c>
      <c r="P30" s="227">
        <f t="shared" si="2"/>
        <v>-11967.299999999988</v>
      </c>
      <c r="R30" s="230"/>
    </row>
    <row r="31" spans="1:18" x14ac:dyDescent="0.2">
      <c r="A31" s="231">
        <v>1991</v>
      </c>
      <c r="B31" s="225">
        <v>113470.5</v>
      </c>
      <c r="C31" s="226">
        <v>44598.399999999994</v>
      </c>
      <c r="D31" s="226">
        <v>28572.1</v>
      </c>
      <c r="E31" s="226">
        <v>40300</v>
      </c>
      <c r="F31" s="228">
        <v>9917</v>
      </c>
      <c r="G31" s="229">
        <v>4080.5</v>
      </c>
      <c r="H31" s="229">
        <v>348.8</v>
      </c>
      <c r="I31" s="229">
        <v>5487.7</v>
      </c>
      <c r="J31" s="225">
        <f t="shared" si="0"/>
        <v>123387.5</v>
      </c>
      <c r="K31" s="228">
        <v>102150</v>
      </c>
      <c r="L31" s="229">
        <v>99053</v>
      </c>
      <c r="M31" s="229">
        <v>2180</v>
      </c>
      <c r="N31" s="229">
        <v>917</v>
      </c>
      <c r="O31" s="225">
        <f t="shared" si="1"/>
        <v>-21237.5</v>
      </c>
      <c r="P31" s="227">
        <f t="shared" si="2"/>
        <v>-11320.5</v>
      </c>
      <c r="R31" s="230"/>
    </row>
    <row r="32" spans="1:18" x14ac:dyDescent="0.2">
      <c r="A32" s="231">
        <v>1992</v>
      </c>
      <c r="B32" s="225">
        <v>142475</v>
      </c>
      <c r="C32" s="226">
        <v>56664.200000000004</v>
      </c>
      <c r="D32" s="226">
        <v>32994</v>
      </c>
      <c r="E32" s="226">
        <v>52816.799999999996</v>
      </c>
      <c r="F32" s="228">
        <v>15861</v>
      </c>
      <c r="G32" s="229">
        <v>5654.7</v>
      </c>
      <c r="H32" s="229">
        <v>338.1</v>
      </c>
      <c r="I32" s="229">
        <v>9868.1999999999989</v>
      </c>
      <c r="J32" s="225">
        <f t="shared" si="0"/>
        <v>158336</v>
      </c>
      <c r="K32" s="228">
        <v>140900</v>
      </c>
      <c r="L32" s="229">
        <v>136984</v>
      </c>
      <c r="M32" s="229">
        <v>2341</v>
      </c>
      <c r="N32" s="229">
        <v>1575</v>
      </c>
      <c r="O32" s="225">
        <f t="shared" si="1"/>
        <v>-17436</v>
      </c>
      <c r="P32" s="227">
        <f t="shared" si="2"/>
        <v>-1575</v>
      </c>
      <c r="R32" s="230"/>
    </row>
    <row r="33" spans="1:18" x14ac:dyDescent="0.2">
      <c r="A33" s="231">
        <f t="shared" ref="A33:A55" si="3">A32+1</f>
        <v>1993</v>
      </c>
      <c r="B33" s="225">
        <v>167143.59999999998</v>
      </c>
      <c r="C33" s="226">
        <v>69216.699999999983</v>
      </c>
      <c r="D33" s="226">
        <v>33297.1</v>
      </c>
      <c r="E33" s="226">
        <v>64629.799999999996</v>
      </c>
      <c r="F33" s="228">
        <v>21099.7</v>
      </c>
      <c r="G33" s="229">
        <v>6641.8</v>
      </c>
      <c r="H33" s="229">
        <v>444.9</v>
      </c>
      <c r="I33" s="229">
        <v>14013</v>
      </c>
      <c r="J33" s="225">
        <f t="shared" si="0"/>
        <v>188243.3</v>
      </c>
      <c r="K33" s="228">
        <v>167500</v>
      </c>
      <c r="L33" s="229">
        <v>164345</v>
      </c>
      <c r="M33" s="229">
        <v>1599</v>
      </c>
      <c r="N33" s="229">
        <v>1556</v>
      </c>
      <c r="O33" s="225">
        <f t="shared" si="1"/>
        <v>-20743.299999999988</v>
      </c>
      <c r="P33" s="227">
        <f t="shared" si="2"/>
        <v>356.40000000002328</v>
      </c>
      <c r="R33" s="230"/>
    </row>
    <row r="34" spans="1:18" x14ac:dyDescent="0.2">
      <c r="A34" s="231">
        <f t="shared" si="3"/>
        <v>1994</v>
      </c>
      <c r="B34" s="225">
        <v>256876.3</v>
      </c>
      <c r="C34" s="226">
        <v>91697.399999999965</v>
      </c>
      <c r="D34" s="226">
        <v>53491.199999999997</v>
      </c>
      <c r="E34" s="226">
        <v>111687.70000000001</v>
      </c>
      <c r="F34" s="228">
        <v>30082.199999999997</v>
      </c>
      <c r="G34" s="229">
        <v>9656.2999999999993</v>
      </c>
      <c r="H34" s="229">
        <v>1070.4000000000001</v>
      </c>
      <c r="I34" s="229">
        <v>19355.5</v>
      </c>
      <c r="J34" s="225">
        <f t="shared" si="0"/>
        <v>286958.5</v>
      </c>
      <c r="K34" s="228">
        <v>197000</v>
      </c>
      <c r="L34" s="229">
        <v>192253</v>
      </c>
      <c r="M34" s="229">
        <v>1443</v>
      </c>
      <c r="N34" s="229">
        <v>3304</v>
      </c>
      <c r="O34" s="225">
        <f t="shared" si="1"/>
        <v>-89958.5</v>
      </c>
      <c r="P34" s="227">
        <f t="shared" si="2"/>
        <v>-59876.299999999988</v>
      </c>
      <c r="R34" s="230"/>
    </row>
    <row r="35" spans="1:18" x14ac:dyDescent="0.2">
      <c r="A35" s="231">
        <f t="shared" si="3"/>
        <v>1995</v>
      </c>
      <c r="B35" s="225">
        <v>306584.5</v>
      </c>
      <c r="C35" s="226">
        <v>115606.5</v>
      </c>
      <c r="D35" s="226">
        <v>90947.4</v>
      </c>
      <c r="E35" s="226">
        <v>100030.6</v>
      </c>
      <c r="F35" s="228">
        <v>31078.7</v>
      </c>
      <c r="G35" s="229">
        <v>13452</v>
      </c>
      <c r="H35" s="229">
        <v>1111.7</v>
      </c>
      <c r="I35" s="229">
        <v>16515</v>
      </c>
      <c r="J35" s="225">
        <f t="shared" si="0"/>
        <v>337663.2</v>
      </c>
      <c r="K35" s="228">
        <v>264525</v>
      </c>
      <c r="L35" s="229">
        <v>259777</v>
      </c>
      <c r="M35" s="229">
        <v>1807</v>
      </c>
      <c r="N35" s="229">
        <v>2941</v>
      </c>
      <c r="O35" s="225">
        <f t="shared" si="1"/>
        <v>-73138.200000000012</v>
      </c>
      <c r="P35" s="227">
        <f t="shared" si="2"/>
        <v>-42059.5</v>
      </c>
      <c r="R35" s="230"/>
    </row>
    <row r="36" spans="1:18" x14ac:dyDescent="0.2">
      <c r="A36" s="231">
        <f t="shared" si="3"/>
        <v>1996</v>
      </c>
      <c r="B36" s="225">
        <v>377476.10000000003</v>
      </c>
      <c r="C36" s="226">
        <v>137528.59999999998</v>
      </c>
      <c r="D36" s="226">
        <v>113838.1</v>
      </c>
      <c r="E36" s="226">
        <v>126109.40000000001</v>
      </c>
      <c r="F36" s="228">
        <v>36388.600000000006</v>
      </c>
      <c r="G36" s="229">
        <v>12613.800000000001</v>
      </c>
      <c r="H36" s="229">
        <v>1138.0999999999999</v>
      </c>
      <c r="I36" s="229">
        <v>22636.7</v>
      </c>
      <c r="J36" s="225">
        <f t="shared" si="0"/>
        <v>413864.70000000007</v>
      </c>
      <c r="K36" s="228">
        <v>314500</v>
      </c>
      <c r="L36" s="229">
        <v>308798</v>
      </c>
      <c r="M36" s="229">
        <v>2246</v>
      </c>
      <c r="N36" s="229">
        <v>3456</v>
      </c>
      <c r="O36" s="225">
        <f t="shared" si="1"/>
        <v>-99364.70000000007</v>
      </c>
      <c r="P36" s="227">
        <f t="shared" si="2"/>
        <v>-62976.100000000035</v>
      </c>
      <c r="R36" s="230"/>
    </row>
    <row r="37" spans="1:18" s="207" customFormat="1" x14ac:dyDescent="0.2">
      <c r="A37" s="232">
        <f t="shared" si="3"/>
        <v>1997</v>
      </c>
      <c r="B37" s="233">
        <v>416328.8</v>
      </c>
      <c r="C37" s="234">
        <v>159626</v>
      </c>
      <c r="D37" s="234">
        <v>113579.3</v>
      </c>
      <c r="E37" s="234">
        <v>143123.5</v>
      </c>
      <c r="F37" s="228">
        <v>49153.5</v>
      </c>
      <c r="G37" s="228">
        <v>19540.599999999999</v>
      </c>
      <c r="H37" s="228">
        <v>831.5</v>
      </c>
      <c r="I37" s="228">
        <v>28781.4</v>
      </c>
      <c r="J37" s="225">
        <f t="shared" si="0"/>
        <v>465482.3</v>
      </c>
      <c r="K37" s="235">
        <v>377500</v>
      </c>
      <c r="L37" s="236">
        <v>373776</v>
      </c>
      <c r="M37" s="236">
        <v>2356</v>
      </c>
      <c r="N37" s="237">
        <v>1368</v>
      </c>
      <c r="O37" s="225">
        <f t="shared" si="1"/>
        <v>-87982.299999999988</v>
      </c>
      <c r="P37" s="227">
        <f t="shared" si="2"/>
        <v>-38828.799999999988</v>
      </c>
      <c r="R37" s="230"/>
    </row>
    <row r="38" spans="1:18" s="201" customFormat="1" x14ac:dyDescent="0.2">
      <c r="A38" s="231">
        <f t="shared" si="3"/>
        <v>1998</v>
      </c>
      <c r="B38" s="233">
        <v>499753.8</v>
      </c>
      <c r="C38" s="234">
        <v>197084.09999999998</v>
      </c>
      <c r="D38" s="234">
        <v>116025.5</v>
      </c>
      <c r="E38" s="234">
        <v>186644.2</v>
      </c>
      <c r="F38" s="235">
        <v>49182.400000000009</v>
      </c>
      <c r="G38" s="236">
        <v>19212.2</v>
      </c>
      <c r="H38" s="236">
        <v>1279</v>
      </c>
      <c r="I38" s="236">
        <v>28691.200000000004</v>
      </c>
      <c r="J38" s="225">
        <f t="shared" si="0"/>
        <v>548936.19999999995</v>
      </c>
      <c r="K38" s="235">
        <v>459703.8</v>
      </c>
      <c r="L38" s="236">
        <v>455521.7</v>
      </c>
      <c r="M38" s="236">
        <v>3151.6</v>
      </c>
      <c r="N38" s="237">
        <v>1030.5</v>
      </c>
      <c r="O38" s="225">
        <f t="shared" si="1"/>
        <v>-89232.399999999965</v>
      </c>
      <c r="P38" s="227">
        <f t="shared" si="2"/>
        <v>-40050</v>
      </c>
      <c r="R38" s="230"/>
    </row>
    <row r="39" spans="1:18" x14ac:dyDescent="0.2">
      <c r="A39" s="231">
        <f t="shared" si="3"/>
        <v>1999</v>
      </c>
      <c r="B39" s="233">
        <v>602097.33519999997</v>
      </c>
      <c r="C39" s="234">
        <v>233970.19999999995</v>
      </c>
      <c r="D39" s="234">
        <v>164225.9</v>
      </c>
      <c r="E39" s="234">
        <v>203901.2352</v>
      </c>
      <c r="F39" s="235">
        <v>60980.5</v>
      </c>
      <c r="G39" s="236">
        <v>22037.199999999997</v>
      </c>
      <c r="H39" s="236">
        <v>2419.6999999999998</v>
      </c>
      <c r="I39" s="236">
        <v>36523.599999999999</v>
      </c>
      <c r="J39" s="225">
        <f t="shared" si="0"/>
        <v>663077.83519999997</v>
      </c>
      <c r="K39" s="235">
        <v>542970.30000000005</v>
      </c>
      <c r="L39" s="236">
        <v>538867.30000000005</v>
      </c>
      <c r="M39" s="236">
        <v>1866.3</v>
      </c>
      <c r="N39" s="237">
        <v>2236.6999999999998</v>
      </c>
      <c r="O39" s="225">
        <f t="shared" si="1"/>
        <v>-120107.53519999993</v>
      </c>
      <c r="P39" s="227">
        <f t="shared" si="2"/>
        <v>-59127.035199999926</v>
      </c>
      <c r="R39" s="230"/>
    </row>
    <row r="40" spans="1:18" x14ac:dyDescent="0.2">
      <c r="A40" s="231">
        <f t="shared" si="3"/>
        <v>2000</v>
      </c>
      <c r="B40" s="233">
        <v>685954.8</v>
      </c>
      <c r="C40" s="234">
        <v>278190.7</v>
      </c>
      <c r="D40" s="234">
        <v>175652.8</v>
      </c>
      <c r="E40" s="234">
        <v>232111.30000000005</v>
      </c>
      <c r="F40" s="235">
        <v>75351</v>
      </c>
      <c r="G40" s="236">
        <v>18320.900000000001</v>
      </c>
      <c r="H40" s="236">
        <v>5092.8999999999996</v>
      </c>
      <c r="I40" s="236">
        <v>51937.2</v>
      </c>
      <c r="J40" s="225">
        <f t="shared" si="0"/>
        <v>761305.8</v>
      </c>
      <c r="K40" s="235">
        <v>608537.79</v>
      </c>
      <c r="L40" s="236">
        <v>603747.79</v>
      </c>
      <c r="M40" s="236">
        <v>2755.2</v>
      </c>
      <c r="N40" s="237">
        <v>2034.8</v>
      </c>
      <c r="O40" s="225">
        <f t="shared" si="1"/>
        <v>-152768.01</v>
      </c>
      <c r="P40" s="227">
        <f t="shared" si="2"/>
        <v>-77417.010000000009</v>
      </c>
      <c r="R40" s="230"/>
    </row>
    <row r="41" spans="1:18" x14ac:dyDescent="0.2">
      <c r="A41" s="231">
        <f t="shared" si="3"/>
        <v>2001</v>
      </c>
      <c r="B41" s="233">
        <v>809054.77</v>
      </c>
      <c r="C41" s="234">
        <v>332615.89999999997</v>
      </c>
      <c r="D41" s="234">
        <v>213865.8</v>
      </c>
      <c r="E41" s="234">
        <v>262573.07</v>
      </c>
      <c r="F41" s="235">
        <v>73217.100000000006</v>
      </c>
      <c r="G41" s="236">
        <v>16100.5</v>
      </c>
      <c r="H41" s="236">
        <v>0</v>
      </c>
      <c r="I41" s="236">
        <v>57116.6</v>
      </c>
      <c r="J41" s="225">
        <f t="shared" si="0"/>
        <v>882271.87</v>
      </c>
      <c r="K41" s="235">
        <v>722091.9</v>
      </c>
      <c r="L41" s="236">
        <v>712944.1</v>
      </c>
      <c r="M41" s="236">
        <v>6874.5</v>
      </c>
      <c r="N41" s="237">
        <v>2273.3000000000002</v>
      </c>
      <c r="O41" s="225">
        <f t="shared" si="1"/>
        <v>-160179.96999999997</v>
      </c>
      <c r="P41" s="227">
        <f t="shared" si="2"/>
        <v>-86962.87</v>
      </c>
      <c r="R41" s="230"/>
    </row>
    <row r="42" spans="1:18" x14ac:dyDescent="0.2">
      <c r="A42" s="231">
        <f t="shared" si="3"/>
        <v>2002</v>
      </c>
      <c r="B42" s="233">
        <v>977710</v>
      </c>
      <c r="C42" s="234">
        <v>397198.4</v>
      </c>
      <c r="D42" s="234">
        <v>259416.6</v>
      </c>
      <c r="E42" s="234">
        <v>321095</v>
      </c>
      <c r="F42" s="235">
        <v>90403.5</v>
      </c>
      <c r="G42" s="236">
        <v>21729.200000000001</v>
      </c>
      <c r="H42" s="236">
        <v>65.5</v>
      </c>
      <c r="I42" s="236">
        <v>68608.800000000003</v>
      </c>
      <c r="J42" s="225">
        <f t="shared" si="0"/>
        <v>1068113.5</v>
      </c>
      <c r="K42" s="235">
        <v>808750.7</v>
      </c>
      <c r="L42" s="236">
        <v>801424.9</v>
      </c>
      <c r="M42" s="236">
        <v>4636.2</v>
      </c>
      <c r="N42" s="237">
        <v>2689.6</v>
      </c>
      <c r="O42" s="225">
        <f t="shared" si="1"/>
        <v>-259362.80000000005</v>
      </c>
      <c r="P42" s="227">
        <f t="shared" si="2"/>
        <v>-168959.30000000005</v>
      </c>
      <c r="R42" s="230"/>
    </row>
    <row r="43" spans="1:18" x14ac:dyDescent="0.2">
      <c r="A43" s="231">
        <f t="shared" si="3"/>
        <v>2003</v>
      </c>
      <c r="B43" s="238">
        <v>1098588.1566909268</v>
      </c>
      <c r="C43" s="239">
        <v>443447.60000000021</v>
      </c>
      <c r="D43" s="239">
        <v>297267.20000000001</v>
      </c>
      <c r="E43" s="239">
        <v>357873.35669092659</v>
      </c>
      <c r="F43" s="235">
        <v>74472.528182279988</v>
      </c>
      <c r="G43" s="236">
        <v>15482.348364389998</v>
      </c>
      <c r="H43" s="236">
        <v>2485.2687067799998</v>
      </c>
      <c r="I43" s="236">
        <v>56504.911111109992</v>
      </c>
      <c r="J43" s="225">
        <f t="shared" si="0"/>
        <v>1173060.6848732068</v>
      </c>
      <c r="K43" s="235">
        <v>952444.18099999987</v>
      </c>
      <c r="L43" s="236">
        <v>931942.98099999991</v>
      </c>
      <c r="M43" s="236">
        <v>7773.5</v>
      </c>
      <c r="N43" s="237">
        <v>12727.7</v>
      </c>
      <c r="O43" s="225">
        <f t="shared" si="1"/>
        <v>-220616.50387320691</v>
      </c>
      <c r="P43" s="227">
        <f t="shared" si="2"/>
        <v>-146143.97569092689</v>
      </c>
      <c r="R43" s="230"/>
    </row>
    <row r="44" spans="1:18" x14ac:dyDescent="0.2">
      <c r="A44" s="231">
        <f t="shared" si="3"/>
        <v>2004</v>
      </c>
      <c r="B44" s="238">
        <v>1239747.3</v>
      </c>
      <c r="C44" s="239">
        <v>509323.20000000007</v>
      </c>
      <c r="D44" s="239">
        <v>333060.5</v>
      </c>
      <c r="E44" s="239">
        <v>397363.6</v>
      </c>
      <c r="F44" s="235">
        <v>90104.6</v>
      </c>
      <c r="G44" s="236">
        <v>15146.2</v>
      </c>
      <c r="H44" s="236">
        <v>2711.3</v>
      </c>
      <c r="I44" s="236">
        <v>72247.100000000006</v>
      </c>
      <c r="J44" s="225">
        <f t="shared" si="0"/>
        <v>1329851.9000000001</v>
      </c>
      <c r="K44" s="235">
        <v>1107639.6000000001</v>
      </c>
      <c r="L44" s="236">
        <v>1085949.5</v>
      </c>
      <c r="M44" s="236">
        <v>7552.7</v>
      </c>
      <c r="N44" s="237">
        <v>14137.4</v>
      </c>
      <c r="O44" s="225">
        <f t="shared" si="1"/>
        <v>-222212.30000000005</v>
      </c>
      <c r="P44" s="227">
        <f t="shared" si="2"/>
        <v>-132107.69999999995</v>
      </c>
      <c r="R44" s="230"/>
    </row>
    <row r="45" spans="1:18" x14ac:dyDescent="0.2">
      <c r="A45" s="231">
        <f t="shared" si="3"/>
        <v>2005</v>
      </c>
      <c r="B45" s="238">
        <v>1420474.7321397399</v>
      </c>
      <c r="C45" s="239">
        <v>557621.5709414999</v>
      </c>
      <c r="D45" s="239">
        <v>393797.19211741001</v>
      </c>
      <c r="E45" s="239">
        <v>469055.96908082999</v>
      </c>
      <c r="F45" s="235">
        <v>101115.31179717999</v>
      </c>
      <c r="G45" s="236">
        <v>21187.57285755</v>
      </c>
      <c r="H45" s="236">
        <v>930.92199819999996</v>
      </c>
      <c r="I45" s="236">
        <v>78996.816941430006</v>
      </c>
      <c r="J45" s="225">
        <f t="shared" si="0"/>
        <v>1521590.0439369199</v>
      </c>
      <c r="K45" s="235">
        <v>1321308.68870297</v>
      </c>
      <c r="L45" s="236">
        <v>1296787.42201368</v>
      </c>
      <c r="M45" s="236">
        <v>8319.0140527200001</v>
      </c>
      <c r="N45" s="237">
        <v>16202.25263657</v>
      </c>
      <c r="O45" s="225">
        <f t="shared" si="1"/>
        <v>-200281.35523394984</v>
      </c>
      <c r="P45" s="227">
        <f t="shared" si="2"/>
        <v>-99166.043436769862</v>
      </c>
      <c r="R45" s="230"/>
    </row>
    <row r="46" spans="1:18" x14ac:dyDescent="0.2">
      <c r="A46" s="231">
        <f t="shared" si="3"/>
        <v>2006</v>
      </c>
      <c r="B46" s="235">
        <v>1652560.2937264</v>
      </c>
      <c r="C46" s="236">
        <v>669326.59615500015</v>
      </c>
      <c r="D46" s="236">
        <v>436702.10842389998</v>
      </c>
      <c r="E46" s="236">
        <v>546531.5891475</v>
      </c>
      <c r="F46" s="235">
        <v>106850.1201649</v>
      </c>
      <c r="G46" s="236">
        <v>24242.523318200001</v>
      </c>
      <c r="H46" s="236">
        <v>1055.4150666</v>
      </c>
      <c r="I46" s="236">
        <v>81552.1817801</v>
      </c>
      <c r="J46" s="225">
        <f t="shared" si="0"/>
        <v>1759410.4138913001</v>
      </c>
      <c r="K46" s="235">
        <v>1637788.0750837</v>
      </c>
      <c r="L46" s="236">
        <v>1611053.6272137</v>
      </c>
      <c r="M46" s="236">
        <v>10453.095917299999</v>
      </c>
      <c r="N46" s="237">
        <v>16281.351952700001</v>
      </c>
      <c r="O46" s="225">
        <f t="shared" si="1"/>
        <v>-121622.33880760008</v>
      </c>
      <c r="P46" s="227">
        <f t="shared" si="2"/>
        <v>-14772.218642699998</v>
      </c>
      <c r="R46" s="230"/>
    </row>
    <row r="47" spans="1:18" x14ac:dyDescent="0.2">
      <c r="A47" s="231">
        <f t="shared" si="3"/>
        <v>2007</v>
      </c>
      <c r="B47" s="235">
        <v>1850495.6793106501</v>
      </c>
      <c r="C47" s="236">
        <v>760098.1311329999</v>
      </c>
      <c r="D47" s="236">
        <v>419642.14550560003</v>
      </c>
      <c r="E47" s="236">
        <v>670755.40267205006</v>
      </c>
      <c r="F47" s="235">
        <v>176636.84617136</v>
      </c>
      <c r="G47" s="236">
        <v>39174.042448009997</v>
      </c>
      <c r="H47" s="236">
        <v>1000</v>
      </c>
      <c r="I47" s="236">
        <v>136462.80372334999</v>
      </c>
      <c r="J47" s="225">
        <f t="shared" si="0"/>
        <v>2027132.5254820101</v>
      </c>
      <c r="K47" s="235">
        <v>2104451.05253118</v>
      </c>
      <c r="L47" s="236">
        <v>2066888.0594593701</v>
      </c>
      <c r="M47" s="236">
        <v>19383.100288220001</v>
      </c>
      <c r="N47" s="237">
        <v>18179.892783589999</v>
      </c>
      <c r="O47" s="225">
        <f t="shared" si="1"/>
        <v>77318.527049169876</v>
      </c>
      <c r="P47" s="227">
        <f t="shared" si="2"/>
        <v>253955.37322052987</v>
      </c>
      <c r="R47" s="230"/>
    </row>
    <row r="48" spans="1:18" x14ac:dyDescent="0.2">
      <c r="A48" s="231">
        <f t="shared" si="3"/>
        <v>2008</v>
      </c>
      <c r="B48" s="235">
        <v>2119766.9363294998</v>
      </c>
      <c r="C48" s="236">
        <v>910703.2001004999</v>
      </c>
      <c r="D48" s="236">
        <v>340085.67221430002</v>
      </c>
      <c r="E48" s="236">
        <v>868978.06401470001</v>
      </c>
      <c r="F48" s="235">
        <v>275760.14257269999</v>
      </c>
      <c r="G48" s="236">
        <v>59022.752486899997</v>
      </c>
      <c r="H48" s="236">
        <v>2465.4603710000001</v>
      </c>
      <c r="I48" s="236">
        <v>214271.9297148</v>
      </c>
      <c r="J48" s="225">
        <f t="shared" si="0"/>
        <v>2395527.0789021999</v>
      </c>
      <c r="K48" s="235">
        <v>2489551.1900668</v>
      </c>
      <c r="L48" s="236">
        <v>2452309.9126320002</v>
      </c>
      <c r="M48" s="236">
        <v>11316.0013088</v>
      </c>
      <c r="N48" s="237">
        <v>25925.276126000001</v>
      </c>
      <c r="O48" s="225">
        <f t="shared" si="1"/>
        <v>94024.111164600123</v>
      </c>
      <c r="P48" s="227">
        <f t="shared" si="2"/>
        <v>369784.25373730017</v>
      </c>
      <c r="R48" s="230"/>
    </row>
    <row r="49" spans="1:18" x14ac:dyDescent="0.2">
      <c r="A49" s="231">
        <f t="shared" si="3"/>
        <v>2009</v>
      </c>
      <c r="B49" s="235">
        <v>2634804.4032140002</v>
      </c>
      <c r="C49" s="236">
        <v>1173311.5234920003</v>
      </c>
      <c r="D49" s="236">
        <v>360106.63426090003</v>
      </c>
      <c r="E49" s="236">
        <v>1101386.2454611</v>
      </c>
      <c r="F49" s="235">
        <v>301501.30811839999</v>
      </c>
      <c r="G49" s="236">
        <v>80827.177914400003</v>
      </c>
      <c r="H49" s="236">
        <v>1292.5635722</v>
      </c>
      <c r="I49" s="236">
        <v>219381.5666318</v>
      </c>
      <c r="J49" s="225">
        <f t="shared" si="0"/>
        <v>2936305.7113324003</v>
      </c>
      <c r="K49" s="235">
        <v>2359138.1674482999</v>
      </c>
      <c r="L49" s="236">
        <v>2316646.2416311</v>
      </c>
      <c r="M49" s="236">
        <v>13219.7322186</v>
      </c>
      <c r="N49" s="237">
        <v>29272.193598599999</v>
      </c>
      <c r="O49" s="225">
        <f t="shared" si="1"/>
        <v>-577167.54388410039</v>
      </c>
      <c r="P49" s="227">
        <f t="shared" si="2"/>
        <v>-275666.23576570023</v>
      </c>
      <c r="R49" s="230"/>
    </row>
    <row r="50" spans="1:18" x14ac:dyDescent="0.2">
      <c r="A50" s="231">
        <f t="shared" si="3"/>
        <v>2010</v>
      </c>
      <c r="B50" s="235">
        <v>3281703.6485218001</v>
      </c>
      <c r="C50" s="236">
        <v>1409461.9082955003</v>
      </c>
      <c r="D50" s="236">
        <v>401548.61919419997</v>
      </c>
      <c r="E50" s="236">
        <v>1470693.1210320999</v>
      </c>
      <c r="F50" s="235">
        <v>442874.14657839999</v>
      </c>
      <c r="G50" s="236">
        <v>61475.759875299998</v>
      </c>
      <c r="H50" s="236">
        <v>2909.7418819999998</v>
      </c>
      <c r="I50" s="236">
        <v>378488.6448211</v>
      </c>
      <c r="J50" s="225">
        <f t="shared" si="0"/>
        <v>3724577.7951002</v>
      </c>
      <c r="K50" s="235">
        <v>2741625.4625137001</v>
      </c>
      <c r="L50" s="236">
        <v>2552844.7896125</v>
      </c>
      <c r="M50" s="236">
        <v>27427.835347299999</v>
      </c>
      <c r="N50" s="237">
        <v>161352.8375539</v>
      </c>
      <c r="O50" s="225">
        <f t="shared" si="1"/>
        <v>-982952.33258649986</v>
      </c>
      <c r="P50" s="227">
        <f t="shared" si="2"/>
        <v>-540078.18600809993</v>
      </c>
      <c r="R50" s="230"/>
    </row>
    <row r="51" spans="1:18" x14ac:dyDescent="0.2">
      <c r="A51" s="231">
        <f t="shared" si="3"/>
        <v>2011</v>
      </c>
      <c r="B51" s="235">
        <v>3566593.0413151998</v>
      </c>
      <c r="C51" s="236">
        <v>1576453.5374252</v>
      </c>
      <c r="D51" s="236">
        <v>449377.99725219997</v>
      </c>
      <c r="E51" s="236">
        <v>1540761.5066378</v>
      </c>
      <c r="F51" s="235">
        <v>303201.5785146</v>
      </c>
      <c r="G51" s="236">
        <v>65301.134038700002</v>
      </c>
      <c r="H51" s="236">
        <v>6754.7177376999998</v>
      </c>
      <c r="I51" s="236">
        <v>231145.7267382</v>
      </c>
      <c r="J51" s="225">
        <f t="shared" si="0"/>
        <v>3869794.6198298</v>
      </c>
      <c r="K51" s="235">
        <v>3024133.8897885</v>
      </c>
      <c r="L51" s="236">
        <v>2836103.096746</v>
      </c>
      <c r="M51" s="236">
        <v>22684.191252500001</v>
      </c>
      <c r="N51" s="237">
        <v>165346.60178999999</v>
      </c>
      <c r="O51" s="225">
        <f t="shared" si="1"/>
        <v>-845660.73004129995</v>
      </c>
      <c r="P51" s="227">
        <f t="shared" si="2"/>
        <v>-542459.15152669977</v>
      </c>
      <c r="R51" s="230"/>
    </row>
    <row r="52" spans="1:18" x14ac:dyDescent="0.2">
      <c r="A52" s="231">
        <f t="shared" si="3"/>
        <v>2012</v>
      </c>
      <c r="B52" s="235">
        <v>3943889.3646992501</v>
      </c>
      <c r="C52" s="236">
        <v>1711754.90759755</v>
      </c>
      <c r="D52" s="236">
        <v>471765.79825569998</v>
      </c>
      <c r="E52" s="236">
        <v>1760368.658846</v>
      </c>
      <c r="F52" s="235">
        <v>331602.64150740003</v>
      </c>
      <c r="G52" s="236">
        <v>50207.49667</v>
      </c>
      <c r="H52" s="236">
        <v>1293.2874919000001</v>
      </c>
      <c r="I52" s="236">
        <v>280101.85734549997</v>
      </c>
      <c r="J52" s="225">
        <f t="shared" si="0"/>
        <v>4275492.0062066503</v>
      </c>
      <c r="K52" s="236">
        <v>3270367.9441321199</v>
      </c>
      <c r="L52" s="236">
        <v>3082005.6675817999</v>
      </c>
      <c r="M52" s="236">
        <v>22210.130752419998</v>
      </c>
      <c r="N52" s="236">
        <v>166152.14579790001</v>
      </c>
      <c r="O52" s="225">
        <f t="shared" si="1"/>
        <v>-1005124.0620745304</v>
      </c>
      <c r="P52" s="227">
        <f t="shared" si="2"/>
        <v>-673521.4205671302</v>
      </c>
      <c r="R52" s="230"/>
    </row>
    <row r="53" spans="1:18" x14ac:dyDescent="0.2">
      <c r="A53" s="231">
        <f t="shared" si="3"/>
        <v>2013</v>
      </c>
      <c r="B53" s="240">
        <v>4471847.1995154005</v>
      </c>
      <c r="C53" s="237">
        <v>1885143.8015359004</v>
      </c>
      <c r="D53" s="237">
        <v>631400.78946660005</v>
      </c>
      <c r="E53" s="237">
        <v>1955302.6085129001</v>
      </c>
      <c r="F53" s="235">
        <v>400452.16422159999</v>
      </c>
      <c r="G53" s="236">
        <v>79984.670222000001</v>
      </c>
      <c r="H53" s="236">
        <v>1404.4073728999999</v>
      </c>
      <c r="I53" s="236">
        <v>319063.08662670001</v>
      </c>
      <c r="J53" s="225">
        <f t="shared" si="0"/>
        <v>4872299.3637370002</v>
      </c>
      <c r="K53" s="236">
        <v>3536202.4468546999</v>
      </c>
      <c r="L53" s="236">
        <v>3348581.2557015</v>
      </c>
      <c r="M53" s="236">
        <v>20785.931920200001</v>
      </c>
      <c r="N53" s="236">
        <v>166835.25923299999</v>
      </c>
      <c r="O53" s="225">
        <f t="shared" si="1"/>
        <v>-1336096.9168823003</v>
      </c>
      <c r="P53" s="227">
        <f t="shared" si="2"/>
        <v>-935644.75266070059</v>
      </c>
    </row>
    <row r="54" spans="1:18" x14ac:dyDescent="0.2">
      <c r="A54" s="231">
        <f t="shared" si="3"/>
        <v>2014</v>
      </c>
      <c r="B54" s="240">
        <v>4861110.0448756004</v>
      </c>
      <c r="C54" s="237">
        <v>2049507.6002607001</v>
      </c>
      <c r="D54" s="237">
        <v>696079.58555129997</v>
      </c>
      <c r="E54" s="237">
        <v>2115522.8590636002</v>
      </c>
      <c r="F54" s="235">
        <v>464668.0116651</v>
      </c>
      <c r="G54" s="236">
        <v>86790.944824799997</v>
      </c>
      <c r="H54" s="236">
        <v>0</v>
      </c>
      <c r="I54" s="236">
        <v>377877.06684029999</v>
      </c>
      <c r="J54" s="225">
        <f t="shared" si="0"/>
        <v>5325778.0565407006</v>
      </c>
      <c r="K54" s="236">
        <v>3797519.5789377</v>
      </c>
      <c r="L54" s="236">
        <v>3582349.283458</v>
      </c>
      <c r="M54" s="236">
        <v>27148.408145099998</v>
      </c>
      <c r="N54" s="236">
        <v>188021.8873346</v>
      </c>
      <c r="O54" s="225">
        <f t="shared" si="1"/>
        <v>-1528258.4776030006</v>
      </c>
      <c r="P54" s="227">
        <f t="shared" si="2"/>
        <v>-1063590.4659379004</v>
      </c>
    </row>
    <row r="55" spans="1:18" x14ac:dyDescent="0.2">
      <c r="A55" s="231">
        <f t="shared" si="3"/>
        <v>2015</v>
      </c>
      <c r="B55" s="240">
        <v>5317321.4007686004</v>
      </c>
      <c r="C55" s="237">
        <v>2187252.4115038007</v>
      </c>
      <c r="D55" s="237">
        <v>799960.16554399999</v>
      </c>
      <c r="E55" s="237">
        <v>2330108.8237208002</v>
      </c>
      <c r="F55" s="235">
        <v>525861.28319490002</v>
      </c>
      <c r="G55" s="236">
        <v>97573.381225799996</v>
      </c>
      <c r="H55" s="236">
        <v>0</v>
      </c>
      <c r="I55" s="236">
        <v>428287.9019691</v>
      </c>
      <c r="J55" s="225">
        <f t="shared" si="0"/>
        <v>5843182.6839635</v>
      </c>
      <c r="K55" s="236">
        <v>4180153.3064731299</v>
      </c>
      <c r="L55" s="236">
        <v>3925371.4082251</v>
      </c>
      <c r="M55" s="236">
        <v>51183.816604129999</v>
      </c>
      <c r="N55" s="236">
        <v>203598.08164389999</v>
      </c>
      <c r="O55" s="225">
        <f t="shared" si="1"/>
        <v>-1663029.3774903701</v>
      </c>
      <c r="P55" s="227">
        <f>K55-B55</f>
        <v>-1137168.0942954705</v>
      </c>
    </row>
    <row r="56" spans="1:18" x14ac:dyDescent="0.2">
      <c r="A56" s="231"/>
      <c r="B56" s="240"/>
      <c r="C56" s="237"/>
      <c r="D56" s="237"/>
      <c r="E56" s="237"/>
      <c r="F56" s="235"/>
      <c r="G56" s="236"/>
      <c r="H56" s="236"/>
      <c r="I56" s="236"/>
      <c r="J56" s="225"/>
      <c r="K56" s="236"/>
      <c r="L56" s="236"/>
      <c r="M56" s="236"/>
      <c r="N56" s="236"/>
      <c r="O56" s="225"/>
      <c r="P56" s="227"/>
    </row>
    <row r="57" spans="1:18" x14ac:dyDescent="0.2">
      <c r="A57" s="125" t="s">
        <v>377</v>
      </c>
      <c r="B57" s="141"/>
      <c r="C57" s="126"/>
      <c r="D57" s="126"/>
      <c r="E57" s="126"/>
      <c r="F57" s="141"/>
      <c r="G57" s="126"/>
      <c r="H57" s="126"/>
    </row>
    <row r="58" spans="1:18" x14ac:dyDescent="0.2">
      <c r="A58" s="126"/>
      <c r="B58" s="141"/>
      <c r="C58" s="126"/>
      <c r="D58" s="126"/>
      <c r="E58" s="126"/>
      <c r="F58" s="141"/>
      <c r="G58" s="126"/>
      <c r="H58" s="126"/>
      <c r="I58" s="126"/>
      <c r="J58" s="126"/>
      <c r="K58" s="126"/>
      <c r="O58" s="126"/>
      <c r="P58" s="126"/>
    </row>
    <row r="59" spans="1:18" x14ac:dyDescent="0.2">
      <c r="A59" s="125" t="s">
        <v>99</v>
      </c>
      <c r="B59" s="120" t="s">
        <v>378</v>
      </c>
      <c r="C59" s="126"/>
      <c r="D59" s="126"/>
      <c r="E59" s="126"/>
      <c r="F59" s="141"/>
      <c r="G59" s="126"/>
      <c r="H59" s="126"/>
      <c r="I59" s="126"/>
      <c r="J59" s="126"/>
      <c r="K59" s="126"/>
      <c r="O59" s="126"/>
      <c r="P59" s="126"/>
    </row>
    <row r="60" spans="1:18" x14ac:dyDescent="0.2">
      <c r="A60" s="125" t="s">
        <v>100</v>
      </c>
      <c r="B60" s="120" t="s">
        <v>379</v>
      </c>
      <c r="C60" s="126"/>
      <c r="D60" s="126"/>
      <c r="E60" s="126"/>
      <c r="F60" s="141"/>
      <c r="G60" s="126"/>
      <c r="H60" s="126"/>
      <c r="I60" s="126"/>
      <c r="J60" s="126"/>
      <c r="K60" s="126"/>
      <c r="L60" s="126"/>
      <c r="M60" s="126"/>
      <c r="N60" s="126"/>
      <c r="O60" s="126"/>
      <c r="P60" s="126"/>
    </row>
    <row r="61" spans="1:18" x14ac:dyDescent="0.2">
      <c r="A61" s="125" t="s">
        <v>101</v>
      </c>
      <c r="B61" s="120" t="s">
        <v>380</v>
      </c>
      <c r="C61" s="126"/>
      <c r="D61" s="126"/>
      <c r="E61" s="126"/>
      <c r="F61" s="141"/>
      <c r="G61" s="126"/>
      <c r="H61" s="126"/>
      <c r="I61" s="126"/>
      <c r="J61" s="126"/>
      <c r="K61" s="126"/>
      <c r="L61" s="126"/>
      <c r="M61" s="126"/>
      <c r="N61" s="126"/>
      <c r="O61" s="126"/>
      <c r="P61" s="126"/>
    </row>
    <row r="62" spans="1:18" x14ac:dyDescent="0.2">
      <c r="A62" s="125" t="s">
        <v>102</v>
      </c>
      <c r="B62" s="120" t="s">
        <v>381</v>
      </c>
      <c r="C62" s="126"/>
      <c r="D62" s="126"/>
      <c r="E62" s="126"/>
      <c r="F62" s="141"/>
      <c r="G62" s="126"/>
      <c r="H62" s="126"/>
      <c r="I62" s="126"/>
      <c r="N62" s="126"/>
      <c r="O62" s="126"/>
      <c r="P62" s="126"/>
    </row>
    <row r="63" spans="1:18" x14ac:dyDescent="0.2">
      <c r="A63" s="125" t="s">
        <v>103</v>
      </c>
      <c r="B63" s="120" t="s">
        <v>382</v>
      </c>
      <c r="C63" s="126"/>
      <c r="D63" s="126"/>
      <c r="E63" s="126"/>
      <c r="F63" s="141"/>
      <c r="G63" s="126"/>
      <c r="H63" s="126"/>
      <c r="I63" s="126"/>
      <c r="N63" s="126"/>
      <c r="O63" s="126"/>
      <c r="P63" s="126"/>
    </row>
    <row r="64" spans="1:18" x14ac:dyDescent="0.2">
      <c r="A64" s="125" t="s">
        <v>104</v>
      </c>
      <c r="B64" s="120" t="s">
        <v>383</v>
      </c>
      <c r="C64" s="126"/>
      <c r="D64" s="126"/>
      <c r="E64" s="126"/>
      <c r="F64" s="141"/>
      <c r="G64" s="126"/>
      <c r="H64" s="126"/>
      <c r="I64" s="126"/>
      <c r="N64" s="126"/>
      <c r="O64" s="126"/>
      <c r="P64" s="126"/>
    </row>
    <row r="65" spans="1:16" x14ac:dyDescent="0.2">
      <c r="A65" s="125" t="s">
        <v>105</v>
      </c>
      <c r="B65" s="120" t="s">
        <v>384</v>
      </c>
      <c r="C65" s="126"/>
      <c r="D65" s="126"/>
      <c r="E65" s="126"/>
      <c r="F65" s="141"/>
      <c r="G65" s="126"/>
      <c r="H65" s="126"/>
      <c r="I65" s="126"/>
      <c r="N65" s="126"/>
      <c r="O65" s="126"/>
      <c r="P65" s="126"/>
    </row>
    <row r="66" spans="1:16" x14ac:dyDescent="0.2">
      <c r="A66" s="125" t="s">
        <v>106</v>
      </c>
      <c r="B66" s="120" t="s">
        <v>381</v>
      </c>
      <c r="C66" s="126"/>
      <c r="D66" s="126"/>
      <c r="E66" s="126"/>
      <c r="F66" s="141"/>
      <c r="G66" s="126"/>
      <c r="H66" s="126"/>
      <c r="I66" s="126"/>
      <c r="N66" s="126"/>
      <c r="O66" s="126"/>
      <c r="P66" s="126"/>
    </row>
    <row r="67" spans="1:16" x14ac:dyDescent="0.2">
      <c r="A67" s="120" t="s">
        <v>11</v>
      </c>
      <c r="B67" s="120" t="s">
        <v>385</v>
      </c>
      <c r="C67" s="126"/>
      <c r="D67" s="126"/>
      <c r="E67" s="126"/>
      <c r="F67" s="141"/>
      <c r="G67" s="126"/>
      <c r="H67" s="126"/>
      <c r="I67" s="126"/>
      <c r="N67" s="126"/>
      <c r="O67" s="126"/>
      <c r="P67" s="126"/>
    </row>
    <row r="68" spans="1:16" x14ac:dyDescent="0.2">
      <c r="A68" s="120" t="s">
        <v>12</v>
      </c>
      <c r="B68" s="120" t="s">
        <v>386</v>
      </c>
      <c r="C68" s="126"/>
      <c r="D68" s="126"/>
      <c r="E68" s="126"/>
      <c r="F68" s="141"/>
      <c r="G68" s="126"/>
      <c r="H68" s="126"/>
      <c r="I68" s="126"/>
      <c r="N68" s="126"/>
      <c r="O68" s="126"/>
      <c r="P68" s="126"/>
    </row>
    <row r="69" spans="1:16" x14ac:dyDescent="0.2">
      <c r="A69" s="120" t="s">
        <v>13</v>
      </c>
      <c r="B69" s="120" t="s">
        <v>387</v>
      </c>
      <c r="C69" s="126"/>
      <c r="D69" s="126"/>
      <c r="E69" s="126"/>
      <c r="F69" s="141"/>
      <c r="G69" s="126"/>
      <c r="H69" s="126"/>
      <c r="I69" s="126"/>
      <c r="N69" s="126"/>
      <c r="O69" s="126"/>
      <c r="P69" s="126"/>
    </row>
    <row r="70" spans="1:16" x14ac:dyDescent="0.2">
      <c r="A70" s="120" t="s">
        <v>14</v>
      </c>
      <c r="B70" s="120" t="s">
        <v>388</v>
      </c>
      <c r="C70" s="126"/>
      <c r="D70" s="126"/>
      <c r="E70" s="126"/>
      <c r="F70" s="141"/>
      <c r="G70" s="126"/>
      <c r="H70" s="126"/>
      <c r="I70" s="126"/>
      <c r="N70" s="126"/>
      <c r="O70" s="126"/>
      <c r="P70" s="126"/>
    </row>
    <row r="71" spans="1:16" x14ac:dyDescent="0.2">
      <c r="A71" s="120" t="s">
        <v>15</v>
      </c>
      <c r="B71" s="120" t="s">
        <v>381</v>
      </c>
      <c r="C71" s="126"/>
      <c r="D71" s="126"/>
      <c r="E71" s="126"/>
      <c r="F71" s="141"/>
      <c r="G71" s="126"/>
      <c r="H71" s="126"/>
      <c r="I71" s="126"/>
      <c r="N71" s="126"/>
      <c r="O71" s="126"/>
      <c r="P71" s="126"/>
    </row>
    <row r="72" spans="1:16" x14ac:dyDescent="0.2">
      <c r="A72" s="120" t="s">
        <v>16</v>
      </c>
      <c r="B72" s="120" t="s">
        <v>389</v>
      </c>
      <c r="C72" s="126"/>
      <c r="D72" s="126"/>
      <c r="E72" s="126"/>
      <c r="F72" s="141"/>
      <c r="G72" s="126"/>
      <c r="H72" s="126"/>
      <c r="I72" s="126"/>
      <c r="N72" s="126"/>
      <c r="O72" s="126"/>
      <c r="P72" s="126"/>
    </row>
    <row r="73" spans="1:16" x14ac:dyDescent="0.2">
      <c r="A73" s="120" t="s">
        <v>17</v>
      </c>
      <c r="B73" s="120" t="s">
        <v>390</v>
      </c>
      <c r="C73" s="126"/>
      <c r="D73" s="126"/>
      <c r="E73" s="126"/>
      <c r="F73" s="141"/>
      <c r="G73" s="126"/>
      <c r="H73" s="126"/>
      <c r="I73" s="126"/>
      <c r="N73" s="126"/>
      <c r="O73" s="126"/>
      <c r="P73" s="126"/>
    </row>
    <row r="74" spans="1:16" x14ac:dyDescent="0.2">
      <c r="A74" s="126"/>
      <c r="B74" s="141"/>
      <c r="C74" s="126"/>
      <c r="D74" s="126"/>
      <c r="E74" s="126"/>
      <c r="F74" s="141"/>
      <c r="G74" s="126"/>
      <c r="H74" s="126"/>
      <c r="I74" s="126"/>
      <c r="N74" s="126"/>
      <c r="O74" s="126"/>
      <c r="P74" s="126"/>
    </row>
    <row r="75" spans="1:16" x14ac:dyDescent="0.2">
      <c r="A75" s="125" t="s">
        <v>391</v>
      </c>
      <c r="B75" s="141"/>
      <c r="C75" s="126"/>
      <c r="D75" s="126"/>
      <c r="E75" s="126"/>
      <c r="F75" s="141"/>
      <c r="G75" s="126"/>
      <c r="H75" s="126"/>
      <c r="I75" s="126"/>
      <c r="N75" s="126"/>
      <c r="O75" s="126"/>
      <c r="P75" s="126"/>
    </row>
    <row r="76" spans="1:16" x14ac:dyDescent="0.2">
      <c r="A76" s="126"/>
      <c r="B76" s="141"/>
      <c r="C76" s="126"/>
      <c r="D76" s="126"/>
      <c r="E76" s="126"/>
      <c r="F76" s="141"/>
      <c r="G76" s="126"/>
      <c r="H76" s="126"/>
      <c r="I76" s="126"/>
      <c r="N76" s="126"/>
      <c r="O76" s="126"/>
      <c r="P76" s="1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Q116"/>
  <sheetViews>
    <sheetView workbookViewId="0">
      <selection activeCell="G81" sqref="G81"/>
    </sheetView>
  </sheetViews>
  <sheetFormatPr baseColWidth="10" defaultColWidth="11.5703125" defaultRowHeight="12.75" x14ac:dyDescent="0.2"/>
  <cols>
    <col min="1" max="1" width="11.5703125" style="55"/>
    <col min="2" max="8" width="11.42578125" style="15" customWidth="1"/>
    <col min="9" max="16" width="11.42578125" style="12" customWidth="1"/>
    <col min="17" max="16384" width="11.5703125" style="5"/>
  </cols>
  <sheetData>
    <row r="1" spans="1:17" x14ac:dyDescent="0.2">
      <c r="A1" s="1" t="s">
        <v>48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</row>
    <row r="2" spans="1:17" x14ac:dyDescent="0.2">
      <c r="A2" s="1" t="s">
        <v>2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4"/>
    </row>
    <row r="3" spans="1:17" s="9" customFormat="1" x14ac:dyDescent="0.2">
      <c r="A3" s="6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7" x14ac:dyDescent="0.2">
      <c r="A4" s="52">
        <v>1941</v>
      </c>
      <c r="B4" s="2">
        <v>664086</v>
      </c>
      <c r="C4" s="2">
        <v>335586.9633501948</v>
      </c>
      <c r="D4" s="2">
        <v>328499.0366498052</v>
      </c>
      <c r="E4" s="2">
        <v>28823</v>
      </c>
      <c r="F4" s="2">
        <v>11429</v>
      </c>
      <c r="G4" s="2">
        <v>3559</v>
      </c>
      <c r="H4" s="2">
        <v>932</v>
      </c>
      <c r="I4" s="10" t="s">
        <v>18</v>
      </c>
      <c r="J4" s="3">
        <v>43.4</v>
      </c>
      <c r="K4" s="3">
        <v>17.21</v>
      </c>
      <c r="L4" s="18">
        <v>123.48</v>
      </c>
      <c r="M4" s="18">
        <v>32.340000000000003</v>
      </c>
      <c r="N4" s="10" t="s">
        <v>18</v>
      </c>
      <c r="O4" s="10" t="s">
        <v>18</v>
      </c>
      <c r="P4" s="10" t="s">
        <v>18</v>
      </c>
    </row>
    <row r="5" spans="1:17" x14ac:dyDescent="0.2">
      <c r="A5" s="52">
        <v>1942</v>
      </c>
      <c r="B5" s="2">
        <v>679699</v>
      </c>
      <c r="C5" s="2">
        <v>343476.78373307682</v>
      </c>
      <c r="D5" s="2">
        <v>336222.21626692318</v>
      </c>
      <c r="E5" s="2">
        <v>28263</v>
      </c>
      <c r="F5" s="2">
        <v>13559</v>
      </c>
      <c r="G5" s="2">
        <v>4446</v>
      </c>
      <c r="H5" s="2">
        <v>1013</v>
      </c>
      <c r="I5" s="3">
        <f t="shared" ref="I5:I77" si="0">((B5/B4)-1)*100</f>
        <v>2.3510509181039696</v>
      </c>
      <c r="J5" s="3">
        <v>41.58</v>
      </c>
      <c r="K5" s="3">
        <v>19.95</v>
      </c>
      <c r="L5" s="18">
        <v>157.31</v>
      </c>
      <c r="M5" s="18">
        <v>35.840000000000003</v>
      </c>
      <c r="N5" s="10" t="s">
        <v>18</v>
      </c>
      <c r="O5" s="10" t="s">
        <v>18</v>
      </c>
      <c r="P5" s="10" t="s">
        <v>18</v>
      </c>
    </row>
    <row r="6" spans="1:17" x14ac:dyDescent="0.2">
      <c r="A6" s="52">
        <v>1943</v>
      </c>
      <c r="B6" s="2">
        <v>696975</v>
      </c>
      <c r="C6" s="2">
        <v>352206.97888677375</v>
      </c>
      <c r="D6" s="2">
        <v>344768.02111322625</v>
      </c>
      <c r="E6" s="2">
        <v>30468</v>
      </c>
      <c r="F6" s="2">
        <v>11734</v>
      </c>
      <c r="G6" s="2">
        <v>3559</v>
      </c>
      <c r="H6" s="2">
        <v>880</v>
      </c>
      <c r="I6" s="3">
        <f t="shared" si="0"/>
        <v>2.5417133172183526</v>
      </c>
      <c r="J6" s="3">
        <v>43.71</v>
      </c>
      <c r="K6" s="3">
        <v>16.84</v>
      </c>
      <c r="L6" s="18">
        <v>116.81</v>
      </c>
      <c r="M6" s="18">
        <v>28.88</v>
      </c>
      <c r="N6" s="10" t="s">
        <v>18</v>
      </c>
      <c r="O6" s="10" t="s">
        <v>18</v>
      </c>
      <c r="P6" s="10" t="s">
        <v>18</v>
      </c>
    </row>
    <row r="7" spans="1:17" x14ac:dyDescent="0.2">
      <c r="A7" s="52">
        <v>1944</v>
      </c>
      <c r="B7" s="2">
        <v>715873</v>
      </c>
      <c r="C7" s="2">
        <v>361756.83001056191</v>
      </c>
      <c r="D7" s="2">
        <v>354116.16998943809</v>
      </c>
      <c r="E7" s="2">
        <v>29935</v>
      </c>
      <c r="F7" s="2">
        <v>11295</v>
      </c>
      <c r="G7" s="2">
        <v>3741</v>
      </c>
      <c r="H7" s="2">
        <v>890</v>
      </c>
      <c r="I7" s="3">
        <f t="shared" si="0"/>
        <v>2.7114315434556557</v>
      </c>
      <c r="J7" s="3">
        <v>41.81</v>
      </c>
      <c r="K7" s="3">
        <v>15.78</v>
      </c>
      <c r="L7" s="18">
        <v>124.97</v>
      </c>
      <c r="M7" s="18">
        <v>29.73</v>
      </c>
      <c r="N7" s="10" t="s">
        <v>18</v>
      </c>
      <c r="O7" s="10" t="s">
        <v>18</v>
      </c>
      <c r="P7" s="10" t="s">
        <v>18</v>
      </c>
    </row>
    <row r="8" spans="1:17" x14ac:dyDescent="0.2">
      <c r="A8" s="52">
        <v>1945</v>
      </c>
      <c r="B8" s="2">
        <v>735842</v>
      </c>
      <c r="C8" s="2">
        <v>371847.89663617976</v>
      </c>
      <c r="D8" s="2">
        <v>363994.10336382024</v>
      </c>
      <c r="E8" s="2">
        <v>32529</v>
      </c>
      <c r="F8" s="2">
        <v>10768</v>
      </c>
      <c r="G8" s="2">
        <v>3583</v>
      </c>
      <c r="H8" s="2">
        <v>890</v>
      </c>
      <c r="I8" s="3">
        <f t="shared" si="0"/>
        <v>2.7894612591898182</v>
      </c>
      <c r="J8" s="3">
        <v>44.21</v>
      </c>
      <c r="K8" s="3">
        <v>14.63</v>
      </c>
      <c r="L8" s="18">
        <v>110.15</v>
      </c>
      <c r="M8" s="18">
        <v>27.36</v>
      </c>
      <c r="N8" s="10" t="s">
        <v>18</v>
      </c>
      <c r="O8" s="10" t="s">
        <v>18</v>
      </c>
      <c r="P8" s="10" t="s">
        <v>18</v>
      </c>
    </row>
    <row r="9" spans="1:17" x14ac:dyDescent="0.2">
      <c r="A9" s="52">
        <v>1946</v>
      </c>
      <c r="B9" s="2">
        <v>759019</v>
      </c>
      <c r="C9" s="2">
        <v>383560.08308427152</v>
      </c>
      <c r="D9" s="2">
        <v>375458.91691572848</v>
      </c>
      <c r="E9" s="2">
        <v>32159</v>
      </c>
      <c r="F9" s="2">
        <v>9971</v>
      </c>
      <c r="G9" s="2">
        <v>3267</v>
      </c>
      <c r="H9" s="2">
        <v>901</v>
      </c>
      <c r="I9" s="3">
        <f t="shared" si="0"/>
        <v>3.1497250768507401</v>
      </c>
      <c r="J9" s="3">
        <v>42.37</v>
      </c>
      <c r="K9" s="3">
        <v>13.14</v>
      </c>
      <c r="L9" s="18">
        <v>101.59</v>
      </c>
      <c r="M9" s="18">
        <v>27.31</v>
      </c>
      <c r="N9" s="10" t="s">
        <v>18</v>
      </c>
      <c r="O9" s="10" t="s">
        <v>18</v>
      </c>
      <c r="P9" s="10" t="s">
        <v>18</v>
      </c>
    </row>
    <row r="10" spans="1:17" x14ac:dyDescent="0.2">
      <c r="A10" s="52">
        <v>1947</v>
      </c>
      <c r="B10" s="2">
        <v>787294</v>
      </c>
      <c r="C10" s="2">
        <v>397848.47553453664</v>
      </c>
      <c r="D10" s="2">
        <v>389445.52446546336</v>
      </c>
      <c r="E10" s="2">
        <v>41930</v>
      </c>
      <c r="F10" s="2">
        <v>10967</v>
      </c>
      <c r="G10" s="2">
        <v>3540</v>
      </c>
      <c r="H10" s="2">
        <v>911</v>
      </c>
      <c r="I10" s="3">
        <f t="shared" si="0"/>
        <v>3.7252031899069671</v>
      </c>
      <c r="J10" s="3">
        <v>53.26</v>
      </c>
      <c r="K10" s="3">
        <v>13.93</v>
      </c>
      <c r="L10" s="18">
        <v>84.43</v>
      </c>
      <c r="M10" s="18">
        <v>27.26</v>
      </c>
      <c r="N10" s="10" t="s">
        <v>18</v>
      </c>
      <c r="O10" s="10" t="s">
        <v>18</v>
      </c>
      <c r="P10" s="10" t="s">
        <v>18</v>
      </c>
    </row>
    <row r="11" spans="1:17" x14ac:dyDescent="0.2">
      <c r="A11" s="52">
        <v>1948</v>
      </c>
      <c r="B11" s="2">
        <v>814231</v>
      </c>
      <c r="C11" s="2">
        <v>411460.72760996688</v>
      </c>
      <c r="D11" s="2">
        <v>402770.27239003312</v>
      </c>
      <c r="E11" s="2">
        <v>33618</v>
      </c>
      <c r="F11" s="2">
        <v>9944</v>
      </c>
      <c r="G11" s="2">
        <v>3095</v>
      </c>
      <c r="H11" s="2">
        <v>922</v>
      </c>
      <c r="I11" s="3">
        <f t="shared" si="0"/>
        <v>3.4214664407451245</v>
      </c>
      <c r="J11" s="3">
        <v>41.29</v>
      </c>
      <c r="K11" s="3">
        <v>12.21</v>
      </c>
      <c r="L11" s="18">
        <v>92.06</v>
      </c>
      <c r="M11" s="18">
        <v>27.21</v>
      </c>
      <c r="N11" s="10" t="s">
        <v>18</v>
      </c>
      <c r="O11" s="10" t="s">
        <v>18</v>
      </c>
      <c r="P11" s="10" t="s">
        <v>18</v>
      </c>
    </row>
    <row r="12" spans="1:17" x14ac:dyDescent="0.2">
      <c r="A12" s="52">
        <v>1949</v>
      </c>
      <c r="B12" s="2">
        <v>838019</v>
      </c>
      <c r="C12" s="2">
        <v>423481.67472250119</v>
      </c>
      <c r="D12" s="2">
        <v>414537.32527749881</v>
      </c>
      <c r="E12" s="2">
        <v>34356</v>
      </c>
      <c r="F12" s="2">
        <v>9884</v>
      </c>
      <c r="G12" s="2">
        <v>3346</v>
      </c>
      <c r="H12" s="2">
        <v>933</v>
      </c>
      <c r="I12" s="3">
        <f t="shared" si="0"/>
        <v>2.9215296396231549</v>
      </c>
      <c r="J12" s="3">
        <v>41</v>
      </c>
      <c r="K12" s="3">
        <v>11.79</v>
      </c>
      <c r="L12" s="18">
        <v>97.39</v>
      </c>
      <c r="M12" s="18">
        <v>27.16</v>
      </c>
      <c r="N12" s="10" t="s">
        <v>18</v>
      </c>
      <c r="O12" s="10" t="s">
        <v>18</v>
      </c>
      <c r="P12" s="10" t="s">
        <v>18</v>
      </c>
    </row>
    <row r="13" spans="1:17" x14ac:dyDescent="0.2">
      <c r="A13" s="52">
        <v>1950</v>
      </c>
      <c r="B13" s="11">
        <v>868934</v>
      </c>
      <c r="C13" s="11">
        <v>438185</v>
      </c>
      <c r="D13" s="11">
        <v>430749</v>
      </c>
      <c r="E13" s="2">
        <v>37248</v>
      </c>
      <c r="F13" s="2">
        <v>9769</v>
      </c>
      <c r="G13" s="2">
        <v>3358</v>
      </c>
      <c r="H13" s="2">
        <v>974</v>
      </c>
      <c r="I13" s="17">
        <f>B13/B12-1</f>
        <v>3.6890571693481977E-2</v>
      </c>
      <c r="J13" s="3">
        <v>42.866316659262957</v>
      </c>
      <c r="K13" s="3">
        <v>11.242510938690396</v>
      </c>
      <c r="L13" s="18">
        <v>90.152491408934708</v>
      </c>
      <c r="M13" s="18">
        <v>26.149054982817869</v>
      </c>
      <c r="N13" s="10" t="s">
        <v>18</v>
      </c>
      <c r="O13" s="10" t="s">
        <v>18</v>
      </c>
      <c r="P13" s="10" t="s">
        <v>18</v>
      </c>
      <c r="Q13" s="5" t="s">
        <v>47</v>
      </c>
    </row>
    <row r="14" spans="1:17" x14ac:dyDescent="0.2">
      <c r="A14" s="52">
        <v>1951</v>
      </c>
      <c r="B14" s="11">
        <v>897630</v>
      </c>
      <c r="C14" s="11">
        <v>452702</v>
      </c>
      <c r="D14" s="11">
        <v>444928</v>
      </c>
      <c r="E14" s="2">
        <v>39239</v>
      </c>
      <c r="F14" s="2">
        <v>9631</v>
      </c>
      <c r="G14" s="2">
        <v>3467</v>
      </c>
      <c r="H14" s="2">
        <v>953</v>
      </c>
      <c r="I14" s="3">
        <f t="shared" si="0"/>
        <v>3.3024372391919243</v>
      </c>
      <c r="J14" s="3">
        <v>43.714002428617583</v>
      </c>
      <c r="K14" s="3">
        <v>10.729365105889954</v>
      </c>
      <c r="L14" s="18">
        <v>88.355972374423402</v>
      </c>
      <c r="M14" s="18">
        <v>24.28706134203216</v>
      </c>
      <c r="N14" s="10" t="s">
        <v>18</v>
      </c>
      <c r="O14" s="10" t="s">
        <v>18</v>
      </c>
      <c r="P14" s="10" t="s">
        <v>18</v>
      </c>
      <c r="Q14" s="5" t="s">
        <v>47</v>
      </c>
    </row>
    <row r="15" spans="1:17" x14ac:dyDescent="0.2">
      <c r="A15" s="52">
        <v>1952</v>
      </c>
      <c r="B15" s="11">
        <v>929173</v>
      </c>
      <c r="C15" s="11">
        <v>468613</v>
      </c>
      <c r="D15" s="11">
        <v>460560</v>
      </c>
      <c r="E15" s="2">
        <v>42461</v>
      </c>
      <c r="F15" s="2">
        <v>9902</v>
      </c>
      <c r="G15" s="2">
        <v>3811</v>
      </c>
      <c r="H15" s="2">
        <v>1083</v>
      </c>
      <c r="I15" s="3">
        <f t="shared" si="0"/>
        <v>3.5140313937813916</v>
      </c>
      <c r="J15" s="3">
        <v>45.697625738156404</v>
      </c>
      <c r="K15" s="3">
        <v>10.656788348348478</v>
      </c>
      <c r="L15" s="18">
        <v>89.752949765667324</v>
      </c>
      <c r="M15" s="18">
        <v>25.505758225194885</v>
      </c>
      <c r="N15" s="10" t="s">
        <v>18</v>
      </c>
      <c r="O15" s="10" t="s">
        <v>18</v>
      </c>
      <c r="P15" s="10" t="s">
        <v>18</v>
      </c>
      <c r="Q15" s="5" t="s">
        <v>47</v>
      </c>
    </row>
    <row r="16" spans="1:17" x14ac:dyDescent="0.2">
      <c r="A16" s="52">
        <v>1953</v>
      </c>
      <c r="B16" s="11">
        <v>962485</v>
      </c>
      <c r="C16" s="11">
        <v>485464</v>
      </c>
      <c r="D16" s="11">
        <v>477021</v>
      </c>
      <c r="E16" s="2">
        <v>42817</v>
      </c>
      <c r="F16" s="2">
        <v>10312</v>
      </c>
      <c r="G16" s="2">
        <v>4017</v>
      </c>
      <c r="H16" s="2">
        <v>1161</v>
      </c>
      <c r="I16" s="3">
        <f t="shared" si="0"/>
        <v>3.585123545346236</v>
      </c>
      <c r="J16" s="3">
        <v>44.485888091762469</v>
      </c>
      <c r="K16" s="3">
        <v>10.713933204153831</v>
      </c>
      <c r="L16" s="18">
        <v>93.817876077259029</v>
      </c>
      <c r="M16" s="18">
        <v>27.11539808954387</v>
      </c>
      <c r="N16" s="10" t="s">
        <v>18</v>
      </c>
      <c r="O16" s="10" t="s">
        <v>18</v>
      </c>
      <c r="P16" s="10" t="s">
        <v>18</v>
      </c>
      <c r="Q16" s="5" t="s">
        <v>47</v>
      </c>
    </row>
    <row r="17" spans="1:17" x14ac:dyDescent="0.2">
      <c r="A17" s="52">
        <v>1954</v>
      </c>
      <c r="B17" s="11">
        <v>997535</v>
      </c>
      <c r="C17" s="11">
        <v>503219</v>
      </c>
      <c r="D17" s="11">
        <v>494316</v>
      </c>
      <c r="E17" s="2">
        <v>48157</v>
      </c>
      <c r="F17" s="2">
        <v>9713</v>
      </c>
      <c r="G17" s="2">
        <v>3856</v>
      </c>
      <c r="H17" s="2">
        <v>1210</v>
      </c>
      <c r="I17" s="3">
        <f t="shared" si="0"/>
        <v>3.6416151940030339</v>
      </c>
      <c r="J17" s="3">
        <v>48.27600034084017</v>
      </c>
      <c r="K17" s="3">
        <v>9.7370017092132102</v>
      </c>
      <c r="L17" s="18">
        <v>80.071433021159962</v>
      </c>
      <c r="M17" s="18">
        <v>25.126149884751957</v>
      </c>
      <c r="N17" s="10" t="s">
        <v>18</v>
      </c>
      <c r="O17" s="10" t="s">
        <v>18</v>
      </c>
      <c r="P17" s="10" t="s">
        <v>18</v>
      </c>
      <c r="Q17" s="5" t="s">
        <v>47</v>
      </c>
    </row>
    <row r="18" spans="1:17" x14ac:dyDescent="0.2">
      <c r="A18" s="52">
        <v>1955</v>
      </c>
      <c r="B18" s="11">
        <v>1035424</v>
      </c>
      <c r="C18" s="11">
        <v>522378</v>
      </c>
      <c r="D18" s="11">
        <v>513046</v>
      </c>
      <c r="E18" s="2">
        <v>48903</v>
      </c>
      <c r="F18" s="2">
        <v>9998</v>
      </c>
      <c r="G18" s="2">
        <v>4065</v>
      </c>
      <c r="H18" s="2">
        <v>1233</v>
      </c>
      <c r="I18" s="3">
        <f t="shared" si="0"/>
        <v>3.7982627175988881</v>
      </c>
      <c r="J18" s="3">
        <v>47.229927063695641</v>
      </c>
      <c r="K18" s="3">
        <v>9.6559477083784024</v>
      </c>
      <c r="L18" s="18">
        <v>83.123734740199993</v>
      </c>
      <c r="M18" s="18">
        <v>25.213177105699035</v>
      </c>
      <c r="N18" s="10" t="s">
        <v>18</v>
      </c>
      <c r="O18" s="10" t="s">
        <v>18</v>
      </c>
      <c r="P18" s="10" t="s">
        <v>18</v>
      </c>
    </row>
    <row r="19" spans="1:17" x14ac:dyDescent="0.2">
      <c r="A19" s="52">
        <v>1956</v>
      </c>
      <c r="B19" s="11">
        <v>1075192</v>
      </c>
      <c r="C19" s="11">
        <v>542428</v>
      </c>
      <c r="D19" s="11">
        <v>532764</v>
      </c>
      <c r="E19" s="2">
        <v>51481</v>
      </c>
      <c r="F19" s="2">
        <v>9518</v>
      </c>
      <c r="G19" s="2">
        <v>3728</v>
      </c>
      <c r="H19" s="2">
        <v>1200</v>
      </c>
      <c r="I19" s="3">
        <f t="shared" si="0"/>
        <v>3.8407454337546776</v>
      </c>
      <c r="J19" s="3">
        <v>47.880750600822928</v>
      </c>
      <c r="K19" s="3">
        <v>8.8523724134852184</v>
      </c>
      <c r="L19" s="18">
        <v>72.415065752413511</v>
      </c>
      <c r="M19" s="18">
        <v>23.309570521163149</v>
      </c>
      <c r="N19" s="10" t="s">
        <v>18</v>
      </c>
      <c r="O19" s="10" t="s">
        <v>18</v>
      </c>
      <c r="P19" s="10" t="s">
        <v>18</v>
      </c>
    </row>
    <row r="20" spans="1:17" x14ac:dyDescent="0.2">
      <c r="A20" s="52">
        <v>1957</v>
      </c>
      <c r="B20" s="11">
        <v>1117281</v>
      </c>
      <c r="C20" s="11">
        <v>563829</v>
      </c>
      <c r="D20" s="11">
        <v>553452</v>
      </c>
      <c r="E20" s="2">
        <v>51749</v>
      </c>
      <c r="F20" s="2">
        <v>10471</v>
      </c>
      <c r="G20" s="2">
        <v>4155</v>
      </c>
      <c r="H20" s="2">
        <v>1186</v>
      </c>
      <c r="I20" s="3">
        <f t="shared" si="0"/>
        <v>3.9145566559275036</v>
      </c>
      <c r="J20" s="3">
        <v>46.316906847963942</v>
      </c>
      <c r="K20" s="3">
        <v>9.3718590041359349</v>
      </c>
      <c r="L20" s="18">
        <v>80.291406597228928</v>
      </c>
      <c r="M20" s="18">
        <v>22.918317262169317</v>
      </c>
      <c r="N20" s="10" t="s">
        <v>18</v>
      </c>
      <c r="O20" s="10" t="s">
        <v>18</v>
      </c>
      <c r="P20" s="10" t="s">
        <v>18</v>
      </c>
    </row>
    <row r="21" spans="1:17" x14ac:dyDescent="0.2">
      <c r="A21" s="52">
        <v>1958</v>
      </c>
      <c r="B21" s="11">
        <v>1159770</v>
      </c>
      <c r="C21" s="11">
        <v>585300</v>
      </c>
      <c r="D21" s="11">
        <v>574470</v>
      </c>
      <c r="E21" s="2">
        <v>53899</v>
      </c>
      <c r="F21" s="2">
        <v>9692</v>
      </c>
      <c r="G21" s="2">
        <v>3711</v>
      </c>
      <c r="H21" s="2">
        <v>1159</v>
      </c>
      <c r="I21" s="3">
        <f t="shared" si="0"/>
        <v>3.8028929159271474</v>
      </c>
      <c r="J21" s="3">
        <v>46.473869819015839</v>
      </c>
      <c r="K21" s="3">
        <v>8.3568293713408686</v>
      </c>
      <c r="L21" s="18">
        <v>68.850999090892216</v>
      </c>
      <c r="M21" s="18">
        <v>21.503181877214789</v>
      </c>
      <c r="N21" s="10">
        <v>6.37</v>
      </c>
      <c r="O21" s="12">
        <v>3.1119999999999997</v>
      </c>
      <c r="P21" s="12">
        <v>2.4739999999999998</v>
      </c>
    </row>
    <row r="22" spans="1:17" x14ac:dyDescent="0.2">
      <c r="A22" s="52">
        <v>1959</v>
      </c>
      <c r="B22" s="11">
        <v>1204553</v>
      </c>
      <c r="C22" s="11">
        <v>607925</v>
      </c>
      <c r="D22" s="11">
        <v>596628</v>
      </c>
      <c r="E22" s="2">
        <v>60414</v>
      </c>
      <c r="F22" s="2">
        <v>10176</v>
      </c>
      <c r="G22" s="2">
        <v>3904</v>
      </c>
      <c r="H22" s="2">
        <v>1334</v>
      </c>
      <c r="I22" s="3">
        <f t="shared" si="0"/>
        <v>3.8613690645558973</v>
      </c>
      <c r="J22" s="3">
        <v>50.154704691283825</v>
      </c>
      <c r="K22" s="3">
        <v>8.4479470807843242</v>
      </c>
      <c r="L22" s="18">
        <v>64.620783262157786</v>
      </c>
      <c r="M22" s="18">
        <v>22.080974608534444</v>
      </c>
      <c r="N22" s="10">
        <v>7.23</v>
      </c>
      <c r="O22" s="12" t="s">
        <v>47</v>
      </c>
      <c r="P22" s="12" t="s">
        <v>47</v>
      </c>
    </row>
    <row r="23" spans="1:17" x14ac:dyDescent="0.2">
      <c r="A23" s="52">
        <v>1960</v>
      </c>
      <c r="B23" s="11">
        <v>1251508</v>
      </c>
      <c r="C23" s="11">
        <v>631778</v>
      </c>
      <c r="D23" s="11">
        <v>619730</v>
      </c>
      <c r="E23" s="2">
        <v>62794</v>
      </c>
      <c r="F23" s="2">
        <v>10063</v>
      </c>
      <c r="G23" s="2">
        <v>4034</v>
      </c>
      <c r="H23" s="2">
        <v>1371</v>
      </c>
      <c r="I23" s="3">
        <f t="shared" si="0"/>
        <v>3.8981265249432795</v>
      </c>
      <c r="J23" s="3">
        <v>50.174669278981838</v>
      </c>
      <c r="K23" s="3">
        <v>8.0406996998820617</v>
      </c>
      <c r="L23" s="18">
        <v>64.24180654202631</v>
      </c>
      <c r="M23" s="18">
        <v>21.833296174793773</v>
      </c>
      <c r="N23" s="10">
        <v>7.2690000000000001</v>
      </c>
      <c r="O23" s="12">
        <v>3.58</v>
      </c>
      <c r="P23" s="12">
        <v>2.84</v>
      </c>
    </row>
    <row r="24" spans="1:17" x14ac:dyDescent="0.2">
      <c r="A24" s="52">
        <v>1961</v>
      </c>
      <c r="B24" s="11">
        <v>1301084</v>
      </c>
      <c r="C24" s="11">
        <v>656954</v>
      </c>
      <c r="D24" s="11">
        <v>644130</v>
      </c>
      <c r="E24" s="2">
        <v>68377</v>
      </c>
      <c r="F24" s="2">
        <v>9726</v>
      </c>
      <c r="G24" s="2">
        <v>3803</v>
      </c>
      <c r="H24" s="2">
        <v>1347</v>
      </c>
      <c r="I24" s="3">
        <f t="shared" si="0"/>
        <v>3.9613010863694065</v>
      </c>
      <c r="J24" s="3">
        <v>52.553870464935393</v>
      </c>
      <c r="K24" s="3">
        <v>7.4753052070427426</v>
      </c>
      <c r="L24" s="18">
        <v>55.618117203153105</v>
      </c>
      <c r="M24" s="18">
        <v>19.699606592860171</v>
      </c>
      <c r="N24" s="10">
        <v>7.2929999999999993</v>
      </c>
      <c r="O24" s="12">
        <v>3.56</v>
      </c>
      <c r="P24" s="12">
        <v>2.83</v>
      </c>
    </row>
    <row r="25" spans="1:17" x14ac:dyDescent="0.2">
      <c r="A25" s="52">
        <v>1962</v>
      </c>
      <c r="B25" s="11">
        <v>1352695</v>
      </c>
      <c r="C25" s="11">
        <v>683082</v>
      </c>
      <c r="D25" s="11">
        <v>669613</v>
      </c>
      <c r="E25" s="2">
        <v>65349</v>
      </c>
      <c r="F25" s="2">
        <v>10861</v>
      </c>
      <c r="G25" s="2">
        <v>4121</v>
      </c>
      <c r="H25" s="2">
        <v>1336</v>
      </c>
      <c r="I25" s="3">
        <f t="shared" si="0"/>
        <v>3.9667692477964422</v>
      </c>
      <c r="J25" s="3">
        <v>48.31022514314018</v>
      </c>
      <c r="K25" s="3">
        <v>8.029156609583092</v>
      </c>
      <c r="L25" s="18">
        <v>63.06140874382163</v>
      </c>
      <c r="M25" s="18">
        <v>20.444077185572848</v>
      </c>
      <c r="N25" s="10">
        <v>6.9550000000000001</v>
      </c>
      <c r="O25" s="12">
        <v>3.39</v>
      </c>
      <c r="P25" s="12">
        <v>2.69</v>
      </c>
    </row>
    <row r="26" spans="1:17" x14ac:dyDescent="0.2">
      <c r="A26" s="52">
        <v>1963</v>
      </c>
      <c r="B26" s="11">
        <v>1403804</v>
      </c>
      <c r="C26" s="11">
        <v>708895</v>
      </c>
      <c r="D26" s="11">
        <v>694909</v>
      </c>
      <c r="E26" s="2">
        <v>66776</v>
      </c>
      <c r="F26" s="2">
        <v>11376</v>
      </c>
      <c r="G26" s="2">
        <v>4456</v>
      </c>
      <c r="H26" s="2">
        <v>1492</v>
      </c>
      <c r="I26" s="3">
        <f t="shared" si="0"/>
        <v>3.7783092271354679</v>
      </c>
      <c r="J26" s="3">
        <v>47.567894093477435</v>
      </c>
      <c r="K26" s="3">
        <v>8.1036953876752023</v>
      </c>
      <c r="L26" s="18">
        <v>66.730561878519225</v>
      </c>
      <c r="M26" s="18">
        <v>22.343356894692704</v>
      </c>
      <c r="N26" s="10">
        <v>7.2459999999999996</v>
      </c>
      <c r="O26" s="12">
        <v>3.53</v>
      </c>
      <c r="P26" s="12">
        <v>2.8</v>
      </c>
    </row>
    <row r="27" spans="1:17" x14ac:dyDescent="0.2">
      <c r="A27" s="52">
        <v>1964</v>
      </c>
      <c r="B27" s="11">
        <v>1455625</v>
      </c>
      <c r="C27" s="11">
        <v>735134</v>
      </c>
      <c r="D27" s="11">
        <v>720491</v>
      </c>
      <c r="E27" s="2">
        <v>65433</v>
      </c>
      <c r="F27" s="2">
        <v>12269</v>
      </c>
      <c r="G27" s="2">
        <v>4889</v>
      </c>
      <c r="H27" s="2">
        <v>1688</v>
      </c>
      <c r="I27" s="3">
        <f t="shared" si="0"/>
        <v>3.6914697493382276</v>
      </c>
      <c r="J27" s="3">
        <v>44.951824817518251</v>
      </c>
      <c r="K27" s="3">
        <v>8.4286818376985835</v>
      </c>
      <c r="L27" s="18">
        <v>74.717650115385197</v>
      </c>
      <c r="M27" s="18">
        <v>25.797380526645576</v>
      </c>
      <c r="N27" s="10">
        <v>6.8</v>
      </c>
      <c r="O27" s="12">
        <v>3.34</v>
      </c>
      <c r="P27" s="12">
        <v>2.65</v>
      </c>
    </row>
    <row r="28" spans="1:17" x14ac:dyDescent="0.2">
      <c r="A28" s="52">
        <v>1965</v>
      </c>
      <c r="B28" s="11">
        <v>1507565</v>
      </c>
      <c r="C28" s="11">
        <v>761389</v>
      </c>
      <c r="D28" s="11">
        <v>746176</v>
      </c>
      <c r="E28" s="2">
        <v>66836</v>
      </c>
      <c r="F28" s="2">
        <v>11649</v>
      </c>
      <c r="G28" s="2">
        <v>4360</v>
      </c>
      <c r="H28" s="2">
        <v>1557</v>
      </c>
      <c r="I28" s="3">
        <f t="shared" si="0"/>
        <v>3.5682267067410844</v>
      </c>
      <c r="J28" s="3">
        <v>44.333743487013827</v>
      </c>
      <c r="K28" s="3">
        <v>7.7270300119729498</v>
      </c>
      <c r="L28" s="18">
        <v>65.234304865641278</v>
      </c>
      <c r="M28" s="18">
        <v>23.295828595367766</v>
      </c>
      <c r="N28" s="10">
        <v>6.7134999999999998</v>
      </c>
      <c r="O28" s="12">
        <v>3.26</v>
      </c>
      <c r="P28" s="12">
        <v>2.83</v>
      </c>
    </row>
    <row r="29" spans="1:17" x14ac:dyDescent="0.2">
      <c r="A29" s="52">
        <v>1966</v>
      </c>
      <c r="B29" s="11">
        <v>1559922</v>
      </c>
      <c r="C29" s="11">
        <v>787839</v>
      </c>
      <c r="D29" s="11">
        <v>772083</v>
      </c>
      <c r="E29" s="2">
        <v>65300</v>
      </c>
      <c r="F29" s="2">
        <v>11379</v>
      </c>
      <c r="G29" s="2">
        <v>4098</v>
      </c>
      <c r="H29" s="2">
        <v>1610</v>
      </c>
      <c r="I29" s="3">
        <f t="shared" si="0"/>
        <v>3.4729514150301899</v>
      </c>
      <c r="J29" s="3">
        <v>41.86106741234498</v>
      </c>
      <c r="K29" s="3">
        <v>7.2945954990057196</v>
      </c>
      <c r="L29" s="18">
        <v>62.756508422664631</v>
      </c>
      <c r="M29" s="18">
        <v>24.65543644716692</v>
      </c>
      <c r="N29" s="10">
        <v>6.3179999999999996</v>
      </c>
      <c r="O29" s="12">
        <v>3.11</v>
      </c>
      <c r="P29" s="12">
        <v>2.71</v>
      </c>
    </row>
    <row r="30" spans="1:17" x14ac:dyDescent="0.2">
      <c r="A30" s="52">
        <v>1967</v>
      </c>
      <c r="B30" s="11">
        <v>1612363</v>
      </c>
      <c r="C30" s="11">
        <v>814451</v>
      </c>
      <c r="D30" s="11">
        <v>797912</v>
      </c>
      <c r="E30" s="2">
        <v>63979</v>
      </c>
      <c r="F30" s="2">
        <v>11214</v>
      </c>
      <c r="G30" s="2">
        <v>3859</v>
      </c>
      <c r="H30" s="2">
        <v>1506</v>
      </c>
      <c r="I30" s="3">
        <f t="shared" si="0"/>
        <v>3.3617706526351876</v>
      </c>
      <c r="J30" s="3">
        <v>39.680270509804558</v>
      </c>
      <c r="K30" s="3">
        <v>6.9550095108855761</v>
      </c>
      <c r="L30" s="18">
        <v>60.316666406164522</v>
      </c>
      <c r="M30" s="18">
        <v>23.538973725753763</v>
      </c>
      <c r="N30" s="10">
        <v>5.9749999999999996</v>
      </c>
      <c r="O30" s="12">
        <v>2.91</v>
      </c>
      <c r="P30" s="12">
        <v>2.5299999999999998</v>
      </c>
    </row>
    <row r="31" spans="1:17" x14ac:dyDescent="0.2">
      <c r="A31" s="52">
        <v>1968</v>
      </c>
      <c r="B31" s="11">
        <v>1664202</v>
      </c>
      <c r="C31" s="11">
        <v>840729</v>
      </c>
      <c r="D31" s="11">
        <v>823473</v>
      </c>
      <c r="E31" s="2">
        <v>59213</v>
      </c>
      <c r="F31" s="2">
        <v>10653</v>
      </c>
      <c r="G31" s="2">
        <v>3534</v>
      </c>
      <c r="H31" s="2">
        <v>1368</v>
      </c>
      <c r="I31" s="3">
        <f t="shared" si="0"/>
        <v>3.215094863873702</v>
      </c>
      <c r="J31" s="3">
        <v>35.580416319653501</v>
      </c>
      <c r="K31" s="3">
        <v>6.4012661924453882</v>
      </c>
      <c r="L31" s="18">
        <v>59.68283991691014</v>
      </c>
      <c r="M31" s="18">
        <v>23.10303480654586</v>
      </c>
      <c r="N31" s="10">
        <v>5.5225</v>
      </c>
      <c r="O31" s="12">
        <v>2.6889999999999996</v>
      </c>
      <c r="P31" s="12">
        <v>2.3359999999999999</v>
      </c>
    </row>
    <row r="32" spans="1:17" x14ac:dyDescent="0.2">
      <c r="A32" s="52">
        <v>1969</v>
      </c>
      <c r="B32" s="11">
        <v>1715441</v>
      </c>
      <c r="C32" s="11">
        <v>866690</v>
      </c>
      <c r="D32" s="11">
        <v>848751</v>
      </c>
      <c r="E32" s="2">
        <v>57984</v>
      </c>
      <c r="F32" s="2">
        <v>11599</v>
      </c>
      <c r="G32" s="2">
        <v>3890</v>
      </c>
      <c r="H32" s="2">
        <v>1473</v>
      </c>
      <c r="I32" s="3">
        <f t="shared" si="0"/>
        <v>3.0788930670675896</v>
      </c>
      <c r="J32" s="3">
        <v>33.801220793953277</v>
      </c>
      <c r="K32" s="3">
        <v>6.7615266278467168</v>
      </c>
      <c r="L32" s="18">
        <v>67.087472406181021</v>
      </c>
      <c r="M32" s="18">
        <v>25.403559602649008</v>
      </c>
      <c r="N32" s="10">
        <v>5.181</v>
      </c>
      <c r="O32" s="12">
        <v>2.5389999999999997</v>
      </c>
      <c r="P32" s="12">
        <v>2.206</v>
      </c>
    </row>
    <row r="33" spans="1:16" x14ac:dyDescent="0.2">
      <c r="A33" s="52">
        <v>1970</v>
      </c>
      <c r="B33" s="11">
        <v>1763665</v>
      </c>
      <c r="C33" s="11">
        <v>890931</v>
      </c>
      <c r="D33" s="11">
        <v>872734</v>
      </c>
      <c r="E33" s="2">
        <v>57757</v>
      </c>
      <c r="F33" s="2">
        <v>11504</v>
      </c>
      <c r="G33" s="2">
        <v>3553</v>
      </c>
      <c r="H33" s="2">
        <v>1455</v>
      </c>
      <c r="I33" s="3">
        <f t="shared" si="0"/>
        <v>2.8111721708878434</v>
      </c>
      <c r="J33" s="3">
        <v>32.748282695409841</v>
      </c>
      <c r="K33" s="3">
        <v>6.5227806868084359</v>
      </c>
      <c r="L33" s="18">
        <v>61.516352996173623</v>
      </c>
      <c r="M33" s="18">
        <v>25.191751649150753</v>
      </c>
      <c r="N33" s="10">
        <v>4.9400000000000004</v>
      </c>
      <c r="O33" s="12">
        <v>2.4129999999999998</v>
      </c>
      <c r="P33" s="12">
        <v>2.097</v>
      </c>
    </row>
    <row r="34" spans="1:16" x14ac:dyDescent="0.2">
      <c r="A34" s="52">
        <v>1971</v>
      </c>
      <c r="B34" s="11">
        <v>1812029</v>
      </c>
      <c r="C34" s="11">
        <v>916798</v>
      </c>
      <c r="D34" s="11">
        <v>895231</v>
      </c>
      <c r="E34" s="2">
        <v>56338</v>
      </c>
      <c r="F34" s="2">
        <v>10575</v>
      </c>
      <c r="G34" s="2">
        <v>3181</v>
      </c>
      <c r="H34" s="2">
        <v>1416</v>
      </c>
      <c r="I34" s="3">
        <f t="shared" si="0"/>
        <v>2.7422441336648395</v>
      </c>
      <c r="J34" s="3">
        <v>31.091113883938942</v>
      </c>
      <c r="K34" s="3">
        <v>5.8359993134767709</v>
      </c>
      <c r="L34" s="18">
        <v>56.462778231389116</v>
      </c>
      <c r="M34" s="18">
        <v>25.134012567006284</v>
      </c>
      <c r="N34" s="10">
        <v>4.5999999999999996</v>
      </c>
      <c r="O34" s="12">
        <v>2.2689999999999997</v>
      </c>
      <c r="P34" s="12">
        <v>1.9729999999999999</v>
      </c>
    </row>
    <row r="35" spans="1:16" x14ac:dyDescent="0.2">
      <c r="A35" s="52">
        <v>1972</v>
      </c>
      <c r="B35" s="11">
        <v>1860528</v>
      </c>
      <c r="C35" s="11">
        <v>942704</v>
      </c>
      <c r="D35" s="11">
        <v>917824</v>
      </c>
      <c r="E35" s="2">
        <v>57438</v>
      </c>
      <c r="F35" s="2">
        <v>10855</v>
      </c>
      <c r="G35" s="2">
        <v>3127</v>
      </c>
      <c r="H35" s="2">
        <v>1308</v>
      </c>
      <c r="I35" s="3">
        <f t="shared" si="0"/>
        <v>2.6765024180076535</v>
      </c>
      <c r="J35" s="3">
        <v>30.871881530404274</v>
      </c>
      <c r="K35" s="3">
        <v>5.8343652984529122</v>
      </c>
      <c r="L35" s="18">
        <v>54.441310630592987</v>
      </c>
      <c r="M35" s="18">
        <v>22.77238065392249</v>
      </c>
      <c r="N35" s="10">
        <v>4.46</v>
      </c>
      <c r="O35" s="12">
        <v>2.17</v>
      </c>
      <c r="P35" s="12">
        <v>1.887</v>
      </c>
    </row>
    <row r="36" spans="1:16" x14ac:dyDescent="0.2">
      <c r="A36" s="52">
        <v>1973</v>
      </c>
      <c r="B36" s="11">
        <v>1909614</v>
      </c>
      <c r="C36" s="11">
        <v>968893</v>
      </c>
      <c r="D36" s="11">
        <v>940721</v>
      </c>
      <c r="E36" s="2">
        <v>53455</v>
      </c>
      <c r="F36" s="2">
        <v>9702</v>
      </c>
      <c r="G36" s="2">
        <v>2394</v>
      </c>
      <c r="H36" s="2">
        <v>1110</v>
      </c>
      <c r="I36" s="3">
        <f t="shared" si="0"/>
        <v>2.6382833260235827</v>
      </c>
      <c r="J36" s="3">
        <v>27.992568131570046</v>
      </c>
      <c r="K36" s="3">
        <v>5.0806079134317201</v>
      </c>
      <c r="L36" s="18">
        <v>44.785333458048825</v>
      </c>
      <c r="M36" s="18">
        <v>20.765129548218127</v>
      </c>
      <c r="N36" s="10">
        <v>3.85</v>
      </c>
      <c r="O36" s="12">
        <v>1.88</v>
      </c>
      <c r="P36" s="12">
        <v>1.647</v>
      </c>
    </row>
    <row r="37" spans="1:16" x14ac:dyDescent="0.2">
      <c r="A37" s="52">
        <v>1974</v>
      </c>
      <c r="B37" s="11">
        <v>1959976</v>
      </c>
      <c r="C37" s="11">
        <v>995855</v>
      </c>
      <c r="D37" s="11">
        <v>964121</v>
      </c>
      <c r="E37" s="2">
        <v>56769</v>
      </c>
      <c r="F37" s="2">
        <v>9512</v>
      </c>
      <c r="G37" s="2">
        <v>2133</v>
      </c>
      <c r="H37" s="2">
        <v>1006</v>
      </c>
      <c r="I37" s="3">
        <f t="shared" si="0"/>
        <v>2.6372869071969562</v>
      </c>
      <c r="J37" s="3">
        <v>28.964130173022529</v>
      </c>
      <c r="K37" s="3">
        <v>4.853120650456944</v>
      </c>
      <c r="L37" s="18">
        <v>37.573323468794584</v>
      </c>
      <c r="M37" s="18">
        <v>17.720939245010481</v>
      </c>
      <c r="N37" s="10">
        <v>3.89</v>
      </c>
      <c r="O37" s="12">
        <v>1.893</v>
      </c>
      <c r="P37" s="12">
        <v>1.649</v>
      </c>
    </row>
    <row r="38" spans="1:16" x14ac:dyDescent="0.2">
      <c r="A38" s="52">
        <v>1975</v>
      </c>
      <c r="B38" s="11">
        <v>2009819</v>
      </c>
      <c r="C38" s="11">
        <v>1022314</v>
      </c>
      <c r="D38" s="11">
        <v>987505</v>
      </c>
      <c r="E38" s="2">
        <v>58140</v>
      </c>
      <c r="F38" s="2">
        <v>9615</v>
      </c>
      <c r="G38" s="2">
        <v>2202</v>
      </c>
      <c r="H38" s="2">
        <v>1053</v>
      </c>
      <c r="I38" s="3">
        <f t="shared" si="0"/>
        <v>2.5430413433633836</v>
      </c>
      <c r="J38" s="3">
        <v>28.927978091559488</v>
      </c>
      <c r="K38" s="3">
        <v>4.7840128887228159</v>
      </c>
      <c r="L38" s="18">
        <v>37.874097007223938</v>
      </c>
      <c r="M38" s="18">
        <v>18.111455108359134</v>
      </c>
      <c r="N38" s="10">
        <v>3.86</v>
      </c>
      <c r="O38" s="12">
        <v>1.8739999999999999</v>
      </c>
      <c r="P38" s="12">
        <v>1.736</v>
      </c>
    </row>
    <row r="39" spans="1:16" x14ac:dyDescent="0.2">
      <c r="A39" s="52">
        <v>1976</v>
      </c>
      <c r="B39" s="11">
        <v>2063320</v>
      </c>
      <c r="C39" s="11">
        <v>1048992</v>
      </c>
      <c r="D39" s="11">
        <v>1014328</v>
      </c>
      <c r="E39" s="2">
        <v>59965</v>
      </c>
      <c r="F39" s="2">
        <v>9356</v>
      </c>
      <c r="G39" s="2">
        <v>1988</v>
      </c>
      <c r="H39" s="2">
        <v>1044</v>
      </c>
      <c r="I39" s="3">
        <f t="shared" si="0"/>
        <v>2.6619810042595837</v>
      </c>
      <c r="J39" s="3">
        <v>29.062384894248105</v>
      </c>
      <c r="K39" s="3">
        <v>4.5344396409669852</v>
      </c>
      <c r="L39" s="18">
        <v>33.152672392228801</v>
      </c>
      <c r="M39" s="18">
        <v>17.410155924289171</v>
      </c>
      <c r="N39" s="10">
        <v>3.73</v>
      </c>
      <c r="O39" s="12">
        <v>1.8219999999999998</v>
      </c>
      <c r="P39" s="12">
        <v>1.69</v>
      </c>
    </row>
    <row r="40" spans="1:16" x14ac:dyDescent="0.2">
      <c r="A40" s="52">
        <v>1977</v>
      </c>
      <c r="B40" s="11">
        <v>2117790</v>
      </c>
      <c r="C40" s="11">
        <v>1076024</v>
      </c>
      <c r="D40" s="11">
        <v>1041766</v>
      </c>
      <c r="E40" s="2">
        <v>64188</v>
      </c>
      <c r="F40" s="2">
        <v>8907</v>
      </c>
      <c r="G40" s="2">
        <v>1794</v>
      </c>
      <c r="H40" s="2">
        <v>959</v>
      </c>
      <c r="I40" s="3">
        <f t="shared" si="0"/>
        <v>2.6399201287245821</v>
      </c>
      <c r="J40" s="3">
        <v>30.308954145595173</v>
      </c>
      <c r="K40" s="3">
        <v>4.2057994418710072</v>
      </c>
      <c r="L40" s="18">
        <v>27.949149373714711</v>
      </c>
      <c r="M40" s="18">
        <v>14.940487318501901</v>
      </c>
      <c r="N40" s="10">
        <v>3.81</v>
      </c>
      <c r="O40" s="12">
        <v>1.8579999999999999</v>
      </c>
      <c r="P40" s="12">
        <v>1.7229999999999999</v>
      </c>
    </row>
    <row r="41" spans="1:16" x14ac:dyDescent="0.2">
      <c r="A41" s="52">
        <v>1978</v>
      </c>
      <c r="B41" s="11">
        <v>2177452</v>
      </c>
      <c r="C41" s="11">
        <v>1105629</v>
      </c>
      <c r="D41" s="11">
        <v>1071823</v>
      </c>
      <c r="E41" s="2">
        <v>67658</v>
      </c>
      <c r="F41" s="2">
        <v>8596</v>
      </c>
      <c r="G41" s="2">
        <v>1503</v>
      </c>
      <c r="H41" s="2">
        <v>882</v>
      </c>
      <c r="I41" s="3">
        <f t="shared" si="0"/>
        <v>2.8171820624329991</v>
      </c>
      <c r="J41" s="3">
        <v>31.072097111669972</v>
      </c>
      <c r="K41" s="3">
        <v>3.9477334058339753</v>
      </c>
      <c r="L41" s="18">
        <v>22.214667888498031</v>
      </c>
      <c r="M41" s="18">
        <v>13.036152413609624</v>
      </c>
      <c r="N41" s="10">
        <v>3.78</v>
      </c>
      <c r="O41" s="12">
        <v>1.87</v>
      </c>
      <c r="P41" s="12">
        <v>1.75</v>
      </c>
    </row>
    <row r="42" spans="1:16" x14ac:dyDescent="0.2">
      <c r="A42" s="52">
        <v>1979</v>
      </c>
      <c r="B42" s="11">
        <v>2239890</v>
      </c>
      <c r="C42" s="11">
        <v>1136484</v>
      </c>
      <c r="D42" s="11">
        <v>1103406</v>
      </c>
      <c r="E42" s="2">
        <v>69246</v>
      </c>
      <c r="F42" s="2">
        <v>9114</v>
      </c>
      <c r="G42" s="2">
        <v>1526</v>
      </c>
      <c r="H42" s="2">
        <v>871</v>
      </c>
      <c r="I42" s="3">
        <f t="shared" si="0"/>
        <v>2.8674799720039834</v>
      </c>
      <c r="J42" s="3">
        <v>30.914911000093756</v>
      </c>
      <c r="K42" s="3">
        <v>4.0689498144998186</v>
      </c>
      <c r="L42" s="18">
        <v>22.037373999942236</v>
      </c>
      <c r="M42" s="18">
        <v>12.57834387545851</v>
      </c>
      <c r="N42" s="10">
        <v>3.75</v>
      </c>
      <c r="O42" s="12">
        <v>1.83</v>
      </c>
      <c r="P42" s="12">
        <v>1.72</v>
      </c>
    </row>
    <row r="43" spans="1:16" x14ac:dyDescent="0.2">
      <c r="A43" s="52">
        <v>1980</v>
      </c>
      <c r="B43" s="11">
        <v>2304094</v>
      </c>
      <c r="C43" s="11">
        <v>1168567</v>
      </c>
      <c r="D43" s="11">
        <v>1135527</v>
      </c>
      <c r="E43" s="2">
        <v>69989</v>
      </c>
      <c r="F43" s="2">
        <v>9232</v>
      </c>
      <c r="G43" s="2">
        <v>1334</v>
      </c>
      <c r="H43" s="2">
        <v>780</v>
      </c>
      <c r="I43" s="3">
        <f t="shared" si="0"/>
        <v>2.8663907602605398</v>
      </c>
      <c r="J43" s="3">
        <v>30.375930843099283</v>
      </c>
      <c r="K43" s="3">
        <v>4.0067809733457063</v>
      </c>
      <c r="L43" s="18">
        <v>19.060138021689124</v>
      </c>
      <c r="M43" s="18">
        <v>11.144608438468902</v>
      </c>
      <c r="N43" s="10">
        <v>3.63</v>
      </c>
      <c r="O43" s="12">
        <v>1.77</v>
      </c>
      <c r="P43" s="12">
        <v>1.67</v>
      </c>
    </row>
    <row r="44" spans="1:16" x14ac:dyDescent="0.2">
      <c r="A44" s="52">
        <v>1981</v>
      </c>
      <c r="B44" s="11">
        <v>2370060</v>
      </c>
      <c r="C44" s="11">
        <v>1201231</v>
      </c>
      <c r="D44" s="11">
        <v>1168829</v>
      </c>
      <c r="E44" s="2">
        <v>72255</v>
      </c>
      <c r="F44" s="2">
        <v>8941</v>
      </c>
      <c r="G44" s="2">
        <v>1293</v>
      </c>
      <c r="H44" s="2">
        <v>773</v>
      </c>
      <c r="I44" s="3">
        <f t="shared" si="0"/>
        <v>2.8629908328392961</v>
      </c>
      <c r="J44" s="3">
        <v>30.486569960254169</v>
      </c>
      <c r="K44" s="3">
        <v>3.7724783338818431</v>
      </c>
      <c r="L44" s="18">
        <v>17.894955366410628</v>
      </c>
      <c r="M44" s="18">
        <v>10.698221576361497</v>
      </c>
      <c r="N44" s="10">
        <v>3.62</v>
      </c>
      <c r="O44" s="12">
        <v>1.77</v>
      </c>
      <c r="P44" s="12">
        <v>1.68</v>
      </c>
    </row>
    <row r="45" spans="1:16" x14ac:dyDescent="0.2">
      <c r="A45" s="52">
        <v>1982</v>
      </c>
      <c r="B45" s="11">
        <v>2437231</v>
      </c>
      <c r="C45" s="11">
        <v>1234811</v>
      </c>
      <c r="D45" s="11">
        <v>1202420</v>
      </c>
      <c r="E45" s="2">
        <v>73111</v>
      </c>
      <c r="F45" s="2">
        <v>9137</v>
      </c>
      <c r="G45" s="2">
        <v>1369</v>
      </c>
      <c r="H45" s="2">
        <v>807</v>
      </c>
      <c r="I45" s="3">
        <f t="shared" si="0"/>
        <v>2.834147658709063</v>
      </c>
      <c r="J45" s="3">
        <v>29.997566910973969</v>
      </c>
      <c r="K45" s="3">
        <v>3.7489265482016272</v>
      </c>
      <c r="L45" s="18">
        <v>18.724952469532628</v>
      </c>
      <c r="M45" s="18">
        <v>11.038010696064887</v>
      </c>
      <c r="N45" s="10">
        <v>3.54</v>
      </c>
      <c r="O45" s="12">
        <v>1.73</v>
      </c>
      <c r="P45" s="12">
        <v>1.65</v>
      </c>
    </row>
    <row r="46" spans="1:16" x14ac:dyDescent="0.2">
      <c r="A46" s="52">
        <v>1983</v>
      </c>
      <c r="B46" s="11">
        <v>2505453</v>
      </c>
      <c r="C46" s="11">
        <v>1268960</v>
      </c>
      <c r="D46" s="11">
        <v>1236493</v>
      </c>
      <c r="E46" s="2">
        <v>72944</v>
      </c>
      <c r="F46" s="2">
        <v>9392</v>
      </c>
      <c r="G46" s="2">
        <v>1345</v>
      </c>
      <c r="H46" s="2">
        <v>815</v>
      </c>
      <c r="I46" s="3">
        <f t="shared" si="0"/>
        <v>2.7991601944994171</v>
      </c>
      <c r="J46" s="3">
        <v>29.11409633307829</v>
      </c>
      <c r="K46" s="3">
        <v>3.7486235024165291</v>
      </c>
      <c r="L46" s="18">
        <v>18.438802368940557</v>
      </c>
      <c r="M46" s="18">
        <v>11.172954595305987</v>
      </c>
      <c r="N46" s="10">
        <v>3.41</v>
      </c>
      <c r="O46" s="19">
        <v>1.66</v>
      </c>
      <c r="P46" s="12">
        <v>1.59</v>
      </c>
    </row>
    <row r="47" spans="1:16" x14ac:dyDescent="0.2">
      <c r="A47" s="52">
        <v>1984</v>
      </c>
      <c r="B47" s="11">
        <v>2573769</v>
      </c>
      <c r="C47" s="11">
        <v>1303256</v>
      </c>
      <c r="D47" s="11">
        <v>1270513</v>
      </c>
      <c r="E47" s="2">
        <v>76878</v>
      </c>
      <c r="F47" s="2">
        <v>9893</v>
      </c>
      <c r="G47" s="2">
        <v>1427</v>
      </c>
      <c r="H47" s="2">
        <v>891</v>
      </c>
      <c r="I47" s="3">
        <f t="shared" si="0"/>
        <v>2.7266925382356089</v>
      </c>
      <c r="J47" s="3">
        <v>29.869813491420558</v>
      </c>
      <c r="K47" s="3">
        <v>3.8437792979867269</v>
      </c>
      <c r="L47" s="18">
        <v>18.561877260074404</v>
      </c>
      <c r="M47" s="18">
        <v>11.589791617888084</v>
      </c>
      <c r="N47" s="10">
        <v>3.44</v>
      </c>
      <c r="O47" s="19">
        <v>1.68</v>
      </c>
      <c r="P47" s="12">
        <v>1.61</v>
      </c>
    </row>
    <row r="48" spans="1:16" x14ac:dyDescent="0.2">
      <c r="A48" s="52">
        <v>1985</v>
      </c>
      <c r="B48" s="11">
        <v>2646142</v>
      </c>
      <c r="C48" s="11">
        <v>1339573</v>
      </c>
      <c r="D48" s="11">
        <v>1306569</v>
      </c>
      <c r="E48" s="2">
        <v>84337</v>
      </c>
      <c r="F48" s="2">
        <v>10465</v>
      </c>
      <c r="G48" s="2">
        <v>1481</v>
      </c>
      <c r="H48" s="2">
        <v>943</v>
      </c>
      <c r="I48" s="3">
        <f t="shared" si="0"/>
        <v>2.8119462158414432</v>
      </c>
      <c r="J48" s="3">
        <v>31.871683379047688</v>
      </c>
      <c r="K48" s="3">
        <v>3.9548142163194573</v>
      </c>
      <c r="L48" s="18">
        <v>17.560501322076906</v>
      </c>
      <c r="M48" s="18">
        <v>11.18133203694701</v>
      </c>
      <c r="N48" s="10">
        <v>3.72</v>
      </c>
      <c r="O48" s="19">
        <v>1.82</v>
      </c>
      <c r="P48" s="12">
        <v>1.75</v>
      </c>
    </row>
    <row r="49" spans="1:16" x14ac:dyDescent="0.2">
      <c r="A49" s="52">
        <v>1986</v>
      </c>
      <c r="B49" s="11">
        <v>2726063</v>
      </c>
      <c r="C49" s="11">
        <v>1379949</v>
      </c>
      <c r="D49" s="11">
        <v>1346114</v>
      </c>
      <c r="E49" s="2">
        <v>83194</v>
      </c>
      <c r="F49" s="2">
        <v>10449</v>
      </c>
      <c r="G49" s="2">
        <v>1478</v>
      </c>
      <c r="H49" s="2">
        <v>876</v>
      </c>
      <c r="I49" s="3">
        <f t="shared" si="0"/>
        <v>3.020283869875473</v>
      </c>
      <c r="J49" s="3">
        <v>30.518003435723973</v>
      </c>
      <c r="K49" s="3">
        <v>3.8330001911181069</v>
      </c>
      <c r="L49" s="18">
        <v>17.765704257518571</v>
      </c>
      <c r="M49" s="18">
        <v>10.529605500396663</v>
      </c>
      <c r="N49" s="10">
        <v>3.58</v>
      </c>
      <c r="O49" s="19">
        <v>1.75</v>
      </c>
      <c r="P49" s="12">
        <v>1.68</v>
      </c>
    </row>
    <row r="50" spans="1:16" x14ac:dyDescent="0.2">
      <c r="A50" s="52">
        <v>1987</v>
      </c>
      <c r="B50" s="11">
        <v>2804079</v>
      </c>
      <c r="C50" s="11">
        <v>1419175</v>
      </c>
      <c r="D50" s="11">
        <v>1384904</v>
      </c>
      <c r="E50" s="2">
        <v>80326</v>
      </c>
      <c r="F50" s="2">
        <v>10687</v>
      </c>
      <c r="G50" s="2">
        <v>1401</v>
      </c>
      <c r="H50" s="2">
        <v>812</v>
      </c>
      <c r="I50" s="3">
        <f t="shared" si="0"/>
        <v>2.8618560906332746</v>
      </c>
      <c r="J50" s="3">
        <v>28.646125875911483</v>
      </c>
      <c r="K50" s="3">
        <v>3.8112335636763444</v>
      </c>
      <c r="L50" s="18">
        <v>17.441426188282747</v>
      </c>
      <c r="M50" s="18">
        <v>10.108806613051813</v>
      </c>
      <c r="N50" s="10">
        <v>3.36</v>
      </c>
      <c r="O50" s="19">
        <v>1.64</v>
      </c>
      <c r="P50" s="12">
        <v>1.58</v>
      </c>
    </row>
    <row r="51" spans="1:16" x14ac:dyDescent="0.2">
      <c r="A51" s="52">
        <v>1988</v>
      </c>
      <c r="B51" s="11">
        <v>2878888</v>
      </c>
      <c r="C51" s="11">
        <v>1456902</v>
      </c>
      <c r="D51" s="11">
        <v>1421986</v>
      </c>
      <c r="E51" s="2">
        <v>81376</v>
      </c>
      <c r="F51" s="2">
        <v>10944</v>
      </c>
      <c r="G51" s="2">
        <v>1194</v>
      </c>
      <c r="H51" s="2">
        <v>761</v>
      </c>
      <c r="I51" s="3">
        <f t="shared" si="0"/>
        <v>2.6678634945734414</v>
      </c>
      <c r="J51" s="3">
        <v>28.266469553522054</v>
      </c>
      <c r="K51" s="3">
        <v>3.8014677889518453</v>
      </c>
      <c r="L51" s="18">
        <v>14.6726307510814</v>
      </c>
      <c r="M51" s="18">
        <v>9.3516515926071566</v>
      </c>
      <c r="N51" s="10">
        <v>3.33</v>
      </c>
      <c r="O51" s="19">
        <v>1.62</v>
      </c>
      <c r="P51" s="12">
        <v>1.57</v>
      </c>
    </row>
    <row r="52" spans="1:16" x14ac:dyDescent="0.2">
      <c r="A52" s="52">
        <v>1989</v>
      </c>
      <c r="B52" s="11">
        <v>2955335</v>
      </c>
      <c r="C52" s="11">
        <v>1495618</v>
      </c>
      <c r="D52" s="11">
        <v>1459717</v>
      </c>
      <c r="E52" s="2">
        <v>83460</v>
      </c>
      <c r="F52" s="2">
        <v>11273</v>
      </c>
      <c r="G52" s="2">
        <v>1160</v>
      </c>
      <c r="H52" s="2">
        <v>738</v>
      </c>
      <c r="I52" s="3">
        <f t="shared" si="0"/>
        <v>2.6554350151864137</v>
      </c>
      <c r="J52" s="3">
        <v>28.240453281946042</v>
      </c>
      <c r="K52" s="3">
        <v>3.8144575826429152</v>
      </c>
      <c r="L52" s="18">
        <v>13.898873711957823</v>
      </c>
      <c r="M52" s="18">
        <v>8.8425593098490296</v>
      </c>
      <c r="N52" s="10">
        <v>3.35</v>
      </c>
      <c r="O52" s="19">
        <v>1.64</v>
      </c>
      <c r="P52" s="12">
        <v>1.59</v>
      </c>
    </row>
    <row r="53" spans="1:16" x14ac:dyDescent="0.2">
      <c r="A53" s="52">
        <v>1990</v>
      </c>
      <c r="B53" s="11">
        <v>3029336</v>
      </c>
      <c r="C53" s="11">
        <v>1532927</v>
      </c>
      <c r="D53" s="11">
        <v>1496409</v>
      </c>
      <c r="E53" s="2">
        <v>81939</v>
      </c>
      <c r="F53" s="2">
        <v>11359</v>
      </c>
      <c r="G53" s="2">
        <v>1211</v>
      </c>
      <c r="H53" s="2">
        <v>711</v>
      </c>
      <c r="I53" s="3">
        <f t="shared" si="0"/>
        <v>2.5039800902435738</v>
      </c>
      <c r="J53" s="3">
        <v>27.048501717868206</v>
      </c>
      <c r="K53" s="3">
        <v>3.7496665936033504</v>
      </c>
      <c r="L53" s="18">
        <v>14.779287030595931</v>
      </c>
      <c r="M53" s="18">
        <v>8.6771866876578923</v>
      </c>
      <c r="N53" s="10">
        <v>3.2</v>
      </c>
      <c r="O53" s="19">
        <v>1.6</v>
      </c>
      <c r="P53" s="12">
        <v>1.6</v>
      </c>
    </row>
    <row r="54" spans="1:16" x14ac:dyDescent="0.2">
      <c r="A54" s="52">
        <v>1991</v>
      </c>
      <c r="B54" s="11">
        <v>3101536</v>
      </c>
      <c r="C54" s="11">
        <v>1569609</v>
      </c>
      <c r="D54" s="11">
        <v>1531927</v>
      </c>
      <c r="E54" s="2">
        <v>81110</v>
      </c>
      <c r="F54" s="2">
        <v>11792</v>
      </c>
      <c r="G54" s="2">
        <v>1120</v>
      </c>
      <c r="H54" s="2">
        <v>698</v>
      </c>
      <c r="I54" s="3">
        <f t="shared" si="0"/>
        <v>2.3833605780276601</v>
      </c>
      <c r="J54" s="3">
        <v>26.15155845361782</v>
      </c>
      <c r="K54" s="3">
        <v>3.8019871444342415</v>
      </c>
      <c r="L54" s="18">
        <v>13.808408334360745</v>
      </c>
      <c r="M54" s="18">
        <v>8.6055973369498222</v>
      </c>
      <c r="N54" s="10">
        <v>3</v>
      </c>
      <c r="O54" s="19" t="s">
        <v>46</v>
      </c>
      <c r="P54" s="12">
        <v>1.45</v>
      </c>
    </row>
    <row r="55" spans="1:16" x14ac:dyDescent="0.2">
      <c r="A55" s="52">
        <v>1992</v>
      </c>
      <c r="B55" s="11">
        <v>3170537</v>
      </c>
      <c r="C55" s="11">
        <v>1604710</v>
      </c>
      <c r="D55" s="11">
        <v>1565827</v>
      </c>
      <c r="E55" s="2">
        <v>80164</v>
      </c>
      <c r="F55" s="2">
        <v>12253</v>
      </c>
      <c r="G55" s="2">
        <v>1099</v>
      </c>
      <c r="H55" s="2">
        <v>697</v>
      </c>
      <c r="I55" s="3">
        <f t="shared" si="0"/>
        <v>2.2247363886796823</v>
      </c>
      <c r="J55" s="3">
        <v>25.284044942544433</v>
      </c>
      <c r="K55" s="3">
        <v>3.8646450112394213</v>
      </c>
      <c r="L55" s="18">
        <v>13.709395738735592</v>
      </c>
      <c r="M55" s="18">
        <v>8.6946759143755301</v>
      </c>
      <c r="N55" s="10">
        <v>3</v>
      </c>
      <c r="O55" s="19" t="s">
        <v>46</v>
      </c>
      <c r="P55" s="12">
        <v>1.48</v>
      </c>
    </row>
    <row r="56" spans="1:16" x14ac:dyDescent="0.2">
      <c r="A56" s="52">
        <v>1993</v>
      </c>
      <c r="B56" s="11">
        <v>3239868</v>
      </c>
      <c r="C56" s="11">
        <v>1640000</v>
      </c>
      <c r="D56" s="11">
        <v>1599868</v>
      </c>
      <c r="E56" s="2">
        <v>79714</v>
      </c>
      <c r="F56" s="2">
        <v>12543</v>
      </c>
      <c r="G56" s="2">
        <v>1090</v>
      </c>
      <c r="H56" s="2">
        <v>713</v>
      </c>
      <c r="I56" s="3">
        <f t="shared" si="0"/>
        <v>2.1867273588038971</v>
      </c>
      <c r="J56" s="3">
        <v>24.604088808556398</v>
      </c>
      <c r="K56" s="3">
        <v>3.8714540222009046</v>
      </c>
      <c r="L56" s="18">
        <v>13.673884135785432</v>
      </c>
      <c r="M56" s="18">
        <v>8.9444765035000131</v>
      </c>
      <c r="N56" s="10">
        <v>3.02</v>
      </c>
      <c r="O56" s="19">
        <v>1.44</v>
      </c>
      <c r="P56" s="12">
        <v>1.44</v>
      </c>
    </row>
    <row r="57" spans="1:16" x14ac:dyDescent="0.2">
      <c r="A57" s="52">
        <v>1994</v>
      </c>
      <c r="B57" s="11">
        <v>3334223</v>
      </c>
      <c r="C57" s="11">
        <v>1687819</v>
      </c>
      <c r="D57" s="11">
        <v>1646404</v>
      </c>
      <c r="E57" s="2">
        <v>80391</v>
      </c>
      <c r="F57" s="2">
        <v>13313</v>
      </c>
      <c r="G57" s="2">
        <v>1045</v>
      </c>
      <c r="H57" s="2">
        <v>719</v>
      </c>
      <c r="I57" s="3">
        <f t="shared" si="0"/>
        <v>2.9123100076916764</v>
      </c>
      <c r="J57" s="3">
        <v>24.110864810182164</v>
      </c>
      <c r="K57" s="3">
        <v>3.9928343125219881</v>
      </c>
      <c r="L57" s="18">
        <v>12.998967546118347</v>
      </c>
      <c r="M57" s="18">
        <v>8.9437872398651592</v>
      </c>
      <c r="N57" s="10">
        <v>2.85</v>
      </c>
      <c r="O57" s="19">
        <v>1.41</v>
      </c>
      <c r="P57" s="12">
        <v>1.41</v>
      </c>
    </row>
    <row r="58" spans="1:16" x14ac:dyDescent="0.2">
      <c r="A58" s="52">
        <v>1995</v>
      </c>
      <c r="B58" s="11">
        <v>3428278</v>
      </c>
      <c r="C58" s="11">
        <v>1735091</v>
      </c>
      <c r="D58" s="11">
        <v>1693187</v>
      </c>
      <c r="E58" s="2">
        <v>80306</v>
      </c>
      <c r="F58" s="2">
        <v>14061</v>
      </c>
      <c r="G58" s="2">
        <v>1064</v>
      </c>
      <c r="H58" s="2">
        <v>685</v>
      </c>
      <c r="I58" s="3">
        <f t="shared" si="0"/>
        <v>2.8208971025633245</v>
      </c>
      <c r="J58" s="3">
        <v>23.424588087663835</v>
      </c>
      <c r="K58" s="3">
        <v>4.1014760179892065</v>
      </c>
      <c r="L58" s="18">
        <v>13.249321345852115</v>
      </c>
      <c r="M58" s="18">
        <v>8.5298732348765984</v>
      </c>
      <c r="N58" s="10">
        <v>2.78</v>
      </c>
      <c r="O58" s="19">
        <v>1.38</v>
      </c>
      <c r="P58" s="12">
        <v>1.37</v>
      </c>
    </row>
    <row r="59" spans="1:16" x14ac:dyDescent="0.2">
      <c r="A59" s="52">
        <v>1996</v>
      </c>
      <c r="B59" s="11">
        <v>3520866</v>
      </c>
      <c r="C59" s="11">
        <v>1782425</v>
      </c>
      <c r="D59" s="11">
        <v>1738441</v>
      </c>
      <c r="E59" s="2">
        <v>79203</v>
      </c>
      <c r="F59" s="2">
        <v>14613</v>
      </c>
      <c r="G59" s="2">
        <v>937</v>
      </c>
      <c r="H59" s="2">
        <v>615</v>
      </c>
      <c r="I59" s="3">
        <f t="shared" si="0"/>
        <v>2.7007144694800145</v>
      </c>
      <c r="J59" s="3">
        <v>22.495317913263385</v>
      </c>
      <c r="K59" s="3">
        <v>4.1503993619751505</v>
      </c>
      <c r="L59" s="18">
        <v>11.830359961112585</v>
      </c>
      <c r="M59" s="18">
        <v>7.7648573917654637</v>
      </c>
      <c r="N59" s="10">
        <v>2.69</v>
      </c>
      <c r="O59" s="19">
        <v>1.33</v>
      </c>
      <c r="P59" s="12">
        <v>1.32</v>
      </c>
    </row>
    <row r="60" spans="1:16" x14ac:dyDescent="0.2">
      <c r="A60" s="52">
        <v>1997</v>
      </c>
      <c r="B60" s="11">
        <v>3611224</v>
      </c>
      <c r="C60" s="11">
        <v>1827958</v>
      </c>
      <c r="D60" s="11">
        <v>1783266</v>
      </c>
      <c r="E60" s="2">
        <v>78018</v>
      </c>
      <c r="F60" s="2">
        <v>14260</v>
      </c>
      <c r="G60" s="2">
        <v>1108</v>
      </c>
      <c r="H60" s="2">
        <v>714</v>
      </c>
      <c r="I60" s="3">
        <f t="shared" si="0"/>
        <v>2.5663572541528179</v>
      </c>
      <c r="J60" s="3">
        <v>21.604309231440642</v>
      </c>
      <c r="K60" s="3">
        <v>3.9487996313715237</v>
      </c>
      <c r="L60" s="18">
        <v>14.201850854930912</v>
      </c>
      <c r="M60" s="18">
        <v>9.1517342151811132</v>
      </c>
      <c r="N60" s="10">
        <v>2.6</v>
      </c>
      <c r="O60" s="19">
        <v>1.27</v>
      </c>
      <c r="P60" s="12">
        <v>1.26</v>
      </c>
    </row>
    <row r="61" spans="1:16" x14ac:dyDescent="0.2">
      <c r="A61" s="52">
        <v>1998</v>
      </c>
      <c r="B61" s="11">
        <v>3699939</v>
      </c>
      <c r="C61" s="11">
        <v>1872412</v>
      </c>
      <c r="D61" s="11">
        <v>1827527</v>
      </c>
      <c r="E61" s="2">
        <v>76982</v>
      </c>
      <c r="F61" s="2">
        <v>14708</v>
      </c>
      <c r="G61" s="2">
        <v>970</v>
      </c>
      <c r="H61" s="2">
        <v>627</v>
      </c>
      <c r="I61" s="3">
        <f t="shared" si="0"/>
        <v>2.4566462783809584</v>
      </c>
      <c r="J61" s="3">
        <v>20.806288968547861</v>
      </c>
      <c r="K61" s="3">
        <v>3.9752006722272988</v>
      </c>
      <c r="L61" s="18">
        <v>12.600348133329868</v>
      </c>
      <c r="M61" s="18">
        <v>8.1447611129874513</v>
      </c>
      <c r="N61" s="10">
        <v>2.5</v>
      </c>
      <c r="O61" s="19">
        <v>1.22</v>
      </c>
      <c r="P61" s="12">
        <v>1.22</v>
      </c>
    </row>
    <row r="62" spans="1:16" x14ac:dyDescent="0.2">
      <c r="A62" s="52">
        <v>1999</v>
      </c>
      <c r="B62" s="11">
        <v>3786841</v>
      </c>
      <c r="C62" s="11">
        <v>1916262</v>
      </c>
      <c r="D62" s="11">
        <v>1870579</v>
      </c>
      <c r="E62" s="2">
        <v>78526</v>
      </c>
      <c r="F62" s="2">
        <v>15052</v>
      </c>
      <c r="G62" s="2">
        <v>925</v>
      </c>
      <c r="H62" s="2">
        <v>635</v>
      </c>
      <c r="I62" s="3">
        <f t="shared" si="0"/>
        <v>2.3487414251964767</v>
      </c>
      <c r="J62" s="3">
        <v>20.736545315739427</v>
      </c>
      <c r="K62" s="3">
        <v>3.9748170044636146</v>
      </c>
      <c r="L62" s="18">
        <v>11.77953798741818</v>
      </c>
      <c r="M62" s="18">
        <v>8.0864936454168053</v>
      </c>
      <c r="N62" s="10">
        <v>2.5</v>
      </c>
      <c r="O62" s="12">
        <v>1.22</v>
      </c>
      <c r="P62" s="12">
        <v>1.21</v>
      </c>
    </row>
    <row r="63" spans="1:16" x14ac:dyDescent="0.2">
      <c r="A63" s="52">
        <v>2000</v>
      </c>
      <c r="B63" s="11">
        <v>3872349</v>
      </c>
      <c r="C63" s="11">
        <v>1961351</v>
      </c>
      <c r="D63" s="11">
        <v>1910998</v>
      </c>
      <c r="E63" s="2">
        <v>78178</v>
      </c>
      <c r="F63" s="2">
        <v>14944</v>
      </c>
      <c r="G63" s="2">
        <v>798</v>
      </c>
      <c r="H63" s="2">
        <v>552</v>
      </c>
      <c r="I63" s="3">
        <f t="shared" si="0"/>
        <v>2.2580298459850878</v>
      </c>
      <c r="J63" s="3">
        <v>20.188779472098201</v>
      </c>
      <c r="K63" s="3">
        <v>3.8591562898901932</v>
      </c>
      <c r="L63" s="18">
        <v>10.207475248791221</v>
      </c>
      <c r="M63" s="18">
        <v>7.060809946532272</v>
      </c>
      <c r="N63" s="10">
        <v>2.41</v>
      </c>
      <c r="O63" s="12">
        <v>1.18</v>
      </c>
      <c r="P63" s="12">
        <v>1.18</v>
      </c>
    </row>
    <row r="64" spans="1:16" x14ac:dyDescent="0.2">
      <c r="A64" s="52">
        <v>2001</v>
      </c>
      <c r="B64" s="11">
        <v>3953393</v>
      </c>
      <c r="C64" s="11">
        <v>2002061</v>
      </c>
      <c r="D64" s="11">
        <v>1951332</v>
      </c>
      <c r="E64" s="2">
        <v>76401</v>
      </c>
      <c r="F64" s="2">
        <v>15609</v>
      </c>
      <c r="G64" s="2">
        <v>827</v>
      </c>
      <c r="H64" s="2">
        <v>573</v>
      </c>
      <c r="I64" s="3">
        <f t="shared" si="0"/>
        <v>2.0928898712383681</v>
      </c>
      <c r="J64" s="3">
        <v>19.325425020988302</v>
      </c>
      <c r="K64" s="3">
        <v>3.9482540693525792</v>
      </c>
      <c r="L64" s="18">
        <v>10.824465648355389</v>
      </c>
      <c r="M64" s="18">
        <v>7.4999018337456311</v>
      </c>
      <c r="N64" s="10">
        <v>2.2999999999999998</v>
      </c>
      <c r="O64" s="12">
        <v>1.1299999999999999</v>
      </c>
      <c r="P64" s="12">
        <v>1.1299999999999999</v>
      </c>
    </row>
    <row r="65" spans="1:16" x14ac:dyDescent="0.2">
      <c r="A65" s="52">
        <v>2002</v>
      </c>
      <c r="B65" s="11">
        <v>4022431</v>
      </c>
      <c r="C65" s="11">
        <v>2036864</v>
      </c>
      <c r="D65" s="11">
        <v>1985567</v>
      </c>
      <c r="E65" s="2">
        <v>71144</v>
      </c>
      <c r="F65" s="2">
        <v>15004</v>
      </c>
      <c r="G65" s="2">
        <v>793</v>
      </c>
      <c r="H65" s="2">
        <v>545</v>
      </c>
      <c r="I65" s="3">
        <f t="shared" si="0"/>
        <v>1.7462974209748516</v>
      </c>
      <c r="J65" s="3">
        <v>17.686816753351394</v>
      </c>
      <c r="K65" s="3">
        <v>3.7300826291364602</v>
      </c>
      <c r="L65" s="18">
        <v>11.146407286629934</v>
      </c>
      <c r="M65" s="18">
        <v>7.6605195097267513</v>
      </c>
      <c r="N65" s="10">
        <v>2.1</v>
      </c>
      <c r="O65" s="12">
        <v>1.01</v>
      </c>
      <c r="P65" s="12">
        <v>1.01</v>
      </c>
    </row>
    <row r="66" spans="1:16" x14ac:dyDescent="0.2">
      <c r="A66" s="52">
        <v>2003</v>
      </c>
      <c r="B66" s="11">
        <v>4086405</v>
      </c>
      <c r="C66" s="11">
        <v>2069239</v>
      </c>
      <c r="D66" s="11">
        <v>2017166</v>
      </c>
      <c r="E66" s="2">
        <v>72938</v>
      </c>
      <c r="F66" s="2">
        <v>15800</v>
      </c>
      <c r="G66" s="2">
        <v>737</v>
      </c>
      <c r="H66" s="2">
        <v>509</v>
      </c>
      <c r="I66" s="3">
        <f t="shared" si="0"/>
        <v>1.5904312591067393</v>
      </c>
      <c r="J66" s="3">
        <v>17.848940572459167</v>
      </c>
      <c r="K66" s="3">
        <v>3.8664792158388606</v>
      </c>
      <c r="L66" s="18">
        <v>10.104472291535277</v>
      </c>
      <c r="M66" s="18">
        <v>6.9785297101647972</v>
      </c>
      <c r="N66" s="10">
        <v>2.1</v>
      </c>
      <c r="O66" s="12">
        <v>1</v>
      </c>
      <c r="P66" s="12">
        <v>1</v>
      </c>
    </row>
    <row r="67" spans="1:16" x14ac:dyDescent="0.2">
      <c r="A67" s="52">
        <v>2004</v>
      </c>
      <c r="B67" s="11">
        <v>4151823</v>
      </c>
      <c r="C67" s="11">
        <v>2101920</v>
      </c>
      <c r="D67" s="11">
        <v>2049903</v>
      </c>
      <c r="E67" s="2">
        <v>72247</v>
      </c>
      <c r="F67" s="2">
        <v>15949</v>
      </c>
      <c r="G67" s="2">
        <v>668</v>
      </c>
      <c r="H67" s="2">
        <v>486</v>
      </c>
      <c r="I67" s="3">
        <f t="shared" si="0"/>
        <v>1.6008692236819444</v>
      </c>
      <c r="J67" s="3">
        <v>17.401271682342916</v>
      </c>
      <c r="K67" s="3">
        <v>3.8414450712373815</v>
      </c>
      <c r="L67" s="18">
        <v>9.2460586598751515</v>
      </c>
      <c r="M67" s="18">
        <v>6.7269229172145559</v>
      </c>
      <c r="N67" s="10">
        <v>2</v>
      </c>
      <c r="O67" s="12">
        <v>0.98</v>
      </c>
      <c r="P67" s="12">
        <v>0.98</v>
      </c>
    </row>
    <row r="68" spans="1:16" x14ac:dyDescent="0.2">
      <c r="A68" s="52">
        <v>2005</v>
      </c>
      <c r="B68" s="11">
        <v>4215248</v>
      </c>
      <c r="C68" s="11">
        <v>2133445</v>
      </c>
      <c r="D68" s="11">
        <v>2081803</v>
      </c>
      <c r="E68" s="2">
        <v>71548</v>
      </c>
      <c r="F68" s="2">
        <v>16139</v>
      </c>
      <c r="G68" s="2">
        <v>700</v>
      </c>
      <c r="H68" s="2">
        <v>508</v>
      </c>
      <c r="I68" s="3">
        <f t="shared" si="0"/>
        <v>1.5276421947659991</v>
      </c>
      <c r="J68" s="3">
        <v>16.973615787256172</v>
      </c>
      <c r="K68" s="3">
        <v>3.8287189745419483</v>
      </c>
      <c r="L68" s="18">
        <v>9.7836417509923397</v>
      </c>
      <c r="M68" s="18">
        <v>7.1001285850058702</v>
      </c>
      <c r="N68" s="10">
        <v>2</v>
      </c>
      <c r="O68" s="12">
        <v>1</v>
      </c>
      <c r="P68" s="12">
        <v>1</v>
      </c>
    </row>
    <row r="69" spans="1:16" x14ac:dyDescent="0.2">
      <c r="A69" s="52">
        <v>2006</v>
      </c>
      <c r="B69" s="11">
        <v>4278656</v>
      </c>
      <c r="C69" s="11">
        <v>2165366</v>
      </c>
      <c r="D69" s="11">
        <v>2113290</v>
      </c>
      <c r="E69" s="2">
        <v>71291</v>
      </c>
      <c r="F69" s="2">
        <v>16766</v>
      </c>
      <c r="G69" s="2">
        <v>692</v>
      </c>
      <c r="H69" s="2">
        <v>511</v>
      </c>
      <c r="I69" s="3">
        <f t="shared" si="0"/>
        <v>1.5042531305394125</v>
      </c>
      <c r="J69" s="3">
        <v>16.662007882849192</v>
      </c>
      <c r="K69" s="3">
        <v>3.918520208214916</v>
      </c>
      <c r="L69" s="18">
        <v>9.7066950947524937</v>
      </c>
      <c r="M69" s="18">
        <v>7.1678051928013353</v>
      </c>
      <c r="N69" s="10">
        <v>1.9</v>
      </c>
      <c r="O69" s="12">
        <v>0.94</v>
      </c>
      <c r="P69" s="12">
        <v>0.94</v>
      </c>
    </row>
    <row r="70" spans="1:16" x14ac:dyDescent="0.2">
      <c r="A70" s="52">
        <v>2007</v>
      </c>
      <c r="B70" s="11">
        <v>4340390</v>
      </c>
      <c r="C70" s="11">
        <v>2195780</v>
      </c>
      <c r="D70" s="11">
        <v>2144610</v>
      </c>
      <c r="E70" s="2">
        <v>73144</v>
      </c>
      <c r="F70" s="2">
        <v>17070</v>
      </c>
      <c r="G70" s="2">
        <v>735</v>
      </c>
      <c r="H70" s="2">
        <v>529</v>
      </c>
      <c r="I70" s="3">
        <f t="shared" si="0"/>
        <v>1.4428362551231144</v>
      </c>
      <c r="J70" s="3">
        <v>16.851941876190846</v>
      </c>
      <c r="K70" s="3">
        <v>3.9328263128428551</v>
      </c>
      <c r="L70" s="18">
        <v>10.048671114513835</v>
      </c>
      <c r="M70" s="18">
        <v>7.2323088701739033</v>
      </c>
      <c r="N70" s="10">
        <v>1.9</v>
      </c>
      <c r="O70" s="12">
        <v>0.94</v>
      </c>
      <c r="P70" s="12">
        <v>0.94</v>
      </c>
    </row>
    <row r="71" spans="1:16" x14ac:dyDescent="0.2">
      <c r="A71" s="52">
        <v>2008</v>
      </c>
      <c r="B71" s="11">
        <v>4404090</v>
      </c>
      <c r="C71" s="11">
        <v>2227563</v>
      </c>
      <c r="D71" s="11">
        <v>2176527</v>
      </c>
      <c r="E71" s="2">
        <v>75187</v>
      </c>
      <c r="F71" s="2">
        <v>18021</v>
      </c>
      <c r="G71" s="2">
        <v>673</v>
      </c>
      <c r="H71" s="2">
        <v>492</v>
      </c>
      <c r="I71" s="3">
        <f t="shared" si="0"/>
        <v>1.4676100534744663</v>
      </c>
      <c r="J71" s="3">
        <v>17.072085266195739</v>
      </c>
      <c r="K71" s="3">
        <v>4.091878231371294</v>
      </c>
      <c r="L71" s="18">
        <v>8.9510154680995377</v>
      </c>
      <c r="M71" s="18">
        <v>6.5436844135289345</v>
      </c>
      <c r="N71" s="10">
        <v>1.9</v>
      </c>
      <c r="O71" s="12">
        <v>0.96</v>
      </c>
      <c r="P71" s="12">
        <v>0.96</v>
      </c>
    </row>
    <row r="72" spans="1:16" x14ac:dyDescent="0.2">
      <c r="A72" s="52">
        <v>2009</v>
      </c>
      <c r="B72" s="11">
        <v>4469337</v>
      </c>
      <c r="C72" s="11">
        <v>2260174</v>
      </c>
      <c r="D72" s="11">
        <v>2209163</v>
      </c>
      <c r="E72" s="2">
        <v>75000</v>
      </c>
      <c r="F72" s="2">
        <v>18560</v>
      </c>
      <c r="G72" s="2">
        <v>663</v>
      </c>
      <c r="H72" s="2">
        <v>483</v>
      </c>
      <c r="I72" s="3">
        <f t="shared" si="0"/>
        <v>1.4815092334625302</v>
      </c>
      <c r="J72" s="3">
        <v>16.78101248574453</v>
      </c>
      <c r="K72" s="3">
        <v>4.1527412231389134</v>
      </c>
      <c r="L72" s="18">
        <v>8.84</v>
      </c>
      <c r="M72" s="18">
        <v>6.44</v>
      </c>
      <c r="N72" s="10">
        <v>1.9</v>
      </c>
      <c r="O72" s="12">
        <v>0.94</v>
      </c>
      <c r="P72" s="12">
        <v>0.94</v>
      </c>
    </row>
    <row r="73" spans="1:16" x14ac:dyDescent="0.2">
      <c r="A73" s="52">
        <v>2010</v>
      </c>
      <c r="B73" s="11">
        <v>4533894</v>
      </c>
      <c r="C73" s="11">
        <v>2292322</v>
      </c>
      <c r="D73" s="11">
        <v>2241572</v>
      </c>
      <c r="E73" s="2">
        <v>70922</v>
      </c>
      <c r="F73" s="2">
        <v>19077</v>
      </c>
      <c r="G73" s="2">
        <v>671</v>
      </c>
      <c r="H73" s="2">
        <v>484</v>
      </c>
      <c r="I73" s="3">
        <f t="shared" si="0"/>
        <v>1.4444424307229475</v>
      </c>
      <c r="J73" s="3">
        <v>15.642624198977744</v>
      </c>
      <c r="K73" s="3">
        <v>4.2076413784706919</v>
      </c>
      <c r="L73" s="18">
        <v>9.4610981077803782</v>
      </c>
      <c r="M73" s="18">
        <v>6.8243986351202732</v>
      </c>
      <c r="N73" s="10">
        <v>1.8</v>
      </c>
      <c r="O73" s="12">
        <v>0.88700000000000001</v>
      </c>
      <c r="P73" s="12">
        <v>0.88500000000000001</v>
      </c>
    </row>
    <row r="74" spans="1:16" x14ac:dyDescent="0.2">
      <c r="A74" s="52">
        <v>2011</v>
      </c>
      <c r="B74" s="11">
        <v>4592149</v>
      </c>
      <c r="C74" s="11">
        <v>2321360</v>
      </c>
      <c r="D74" s="11">
        <v>2270789</v>
      </c>
      <c r="E74" s="2">
        <v>73459</v>
      </c>
      <c r="F74" s="2">
        <v>18801</v>
      </c>
      <c r="G74" s="2">
        <v>666</v>
      </c>
      <c r="H74" s="2">
        <v>495</v>
      </c>
      <c r="I74" s="3">
        <f t="shared" si="0"/>
        <v>1.2848778555475615</v>
      </c>
      <c r="J74" s="3">
        <v>15.996649934486012</v>
      </c>
      <c r="K74" s="3">
        <v>4.094161578816367</v>
      </c>
      <c r="L74" s="18">
        <v>9.0662818715201681</v>
      </c>
      <c r="M74" s="18">
        <v>6.7384527423460705</v>
      </c>
      <c r="N74" s="10">
        <v>1.9</v>
      </c>
      <c r="O74" s="12">
        <v>0.91</v>
      </c>
      <c r="P74" s="12">
        <v>0.91</v>
      </c>
    </row>
    <row r="75" spans="1:16" x14ac:dyDescent="0.2">
      <c r="A75" s="52">
        <v>2012</v>
      </c>
      <c r="B75" s="11">
        <v>4652458.9305058112</v>
      </c>
      <c r="C75" s="11">
        <v>2351032.0195684019</v>
      </c>
      <c r="D75" s="11">
        <v>2301426.9109374094</v>
      </c>
      <c r="E75" s="2">
        <v>73326</v>
      </c>
      <c r="F75" s="2">
        <v>19200</v>
      </c>
      <c r="G75" s="2">
        <v>624</v>
      </c>
      <c r="H75" s="2">
        <v>465</v>
      </c>
      <c r="I75" s="3">
        <f t="shared" si="0"/>
        <v>1.3133269522790147</v>
      </c>
      <c r="J75" s="3">
        <v>15.760697965372056</v>
      </c>
      <c r="K75" s="3">
        <v>4.126849970476278</v>
      </c>
      <c r="L75" s="18">
        <v>8.5099419032812378</v>
      </c>
      <c r="M75" s="18">
        <v>6.3415432452336145</v>
      </c>
      <c r="N75" s="10">
        <v>1.88</v>
      </c>
      <c r="O75" s="12">
        <v>0.91</v>
      </c>
      <c r="P75" s="12">
        <v>0.91</v>
      </c>
    </row>
    <row r="76" spans="1:16" x14ac:dyDescent="0.2">
      <c r="A76" s="52">
        <v>2013</v>
      </c>
      <c r="B76" s="11">
        <v>4713168.1414101515</v>
      </c>
      <c r="C76" s="11">
        <v>2380849.9884418617</v>
      </c>
      <c r="D76" s="11">
        <v>2332318.1529682893</v>
      </c>
      <c r="E76" s="2">
        <v>70550</v>
      </c>
      <c r="F76" s="2">
        <v>19647</v>
      </c>
      <c r="G76" s="2">
        <v>612</v>
      </c>
      <c r="H76" s="2">
        <v>456</v>
      </c>
      <c r="I76" s="3">
        <f t="shared" si="0"/>
        <v>1.3048844022302886</v>
      </c>
      <c r="J76" s="3">
        <v>14.968700008842006</v>
      </c>
      <c r="K76" s="3">
        <v>4.1685336509386097</v>
      </c>
      <c r="L76" s="18">
        <v>8.6746987951807224</v>
      </c>
      <c r="M76" s="18">
        <v>6.4635010630758325</v>
      </c>
      <c r="N76" s="10">
        <v>1.76</v>
      </c>
      <c r="O76" s="12">
        <v>0.85699999999999998</v>
      </c>
      <c r="P76" s="12">
        <v>0.85599999999999998</v>
      </c>
    </row>
    <row r="77" spans="1:16" x14ac:dyDescent="0.2">
      <c r="A77" s="52">
        <v>2014</v>
      </c>
      <c r="B77" s="11">
        <v>4773129.933844462</v>
      </c>
      <c r="C77" s="11">
        <v>2410322.6895332993</v>
      </c>
      <c r="D77" s="11">
        <v>2362807.2443111623</v>
      </c>
      <c r="E77" s="2">
        <v>71793</v>
      </c>
      <c r="F77" s="2">
        <v>20553</v>
      </c>
      <c r="G77" s="2">
        <v>575</v>
      </c>
      <c r="H77" s="2">
        <v>442</v>
      </c>
      <c r="I77" s="3">
        <f t="shared" si="0"/>
        <v>1.2722184024686722</v>
      </c>
      <c r="J77" s="3">
        <v>15.041073885490304</v>
      </c>
      <c r="K77" s="3">
        <v>4.3059795741713289</v>
      </c>
      <c r="L77" s="18">
        <v>8.0091373810817217</v>
      </c>
      <c r="M77" s="18">
        <v>6.1565890825010792</v>
      </c>
      <c r="N77" s="10">
        <v>1.76</v>
      </c>
      <c r="O77" s="12">
        <v>0.91</v>
      </c>
      <c r="P77" s="12">
        <v>0.9</v>
      </c>
    </row>
    <row r="78" spans="1:16" ht="13.5" customHeight="1" x14ac:dyDescent="0.2">
      <c r="A78" s="52"/>
      <c r="B78" s="11"/>
      <c r="C78" s="11"/>
      <c r="D78" s="11"/>
      <c r="E78" s="2"/>
      <c r="F78" s="2"/>
      <c r="G78" s="2"/>
      <c r="H78" s="2"/>
      <c r="I78" s="3"/>
      <c r="J78" s="3"/>
      <c r="K78" s="3"/>
      <c r="L78" s="3"/>
      <c r="M78" s="3"/>
      <c r="N78" s="10"/>
      <c r="O78" s="10"/>
      <c r="P78" s="10"/>
    </row>
    <row r="79" spans="1:16" x14ac:dyDescent="0.2">
      <c r="A79" s="53"/>
      <c r="B79" s="2"/>
      <c r="C79" s="2"/>
      <c r="D79" s="2"/>
      <c r="E79" s="13"/>
      <c r="F79" s="13"/>
      <c r="G79" s="13"/>
      <c r="H79" s="13"/>
      <c r="I79" s="3"/>
      <c r="J79" s="14"/>
      <c r="K79" s="14"/>
      <c r="L79" s="14"/>
      <c r="M79" s="14"/>
      <c r="N79" s="14"/>
      <c r="O79" s="14"/>
      <c r="P79" s="14"/>
    </row>
    <row r="80" spans="1:16" x14ac:dyDescent="0.2">
      <c r="A80" s="1" t="s">
        <v>19</v>
      </c>
      <c r="B80" s="2"/>
      <c r="C80" s="2"/>
      <c r="D80" s="2"/>
      <c r="E80" s="2"/>
      <c r="F80" s="2"/>
      <c r="G80" s="2"/>
      <c r="H80" s="2"/>
      <c r="I80" s="3"/>
      <c r="J80" s="3"/>
      <c r="K80" s="3"/>
      <c r="L80" s="3"/>
      <c r="M80" s="3"/>
      <c r="N80" s="3"/>
      <c r="O80" s="4"/>
      <c r="P80" s="4"/>
    </row>
    <row r="81" spans="1:16" x14ac:dyDescent="0.2">
      <c r="A81" s="54"/>
      <c r="B81" s="2"/>
      <c r="C81" s="2"/>
      <c r="D81" s="2"/>
      <c r="E81" s="2"/>
      <c r="F81" s="2"/>
      <c r="H81" s="2"/>
      <c r="I81" s="3"/>
      <c r="J81" s="3"/>
      <c r="K81" s="3"/>
      <c r="L81" s="3"/>
      <c r="M81" s="3"/>
      <c r="N81" s="3"/>
      <c r="O81" s="4"/>
      <c r="P81" s="4"/>
    </row>
    <row r="82" spans="1:16" x14ac:dyDescent="0.2">
      <c r="A82" s="1" t="s">
        <v>3</v>
      </c>
      <c r="B82" s="13" t="s">
        <v>23</v>
      </c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4"/>
      <c r="P82" s="4"/>
    </row>
    <row r="83" spans="1:16" x14ac:dyDescent="0.2">
      <c r="A83" s="54"/>
      <c r="B83" s="13" t="s">
        <v>20</v>
      </c>
      <c r="C83" s="2"/>
      <c r="D83" s="2"/>
      <c r="E83" s="2"/>
      <c r="F83" s="2"/>
      <c r="G83" s="5"/>
      <c r="H83" s="2"/>
      <c r="I83" s="3"/>
      <c r="J83" s="3"/>
      <c r="K83" s="3"/>
      <c r="L83" s="3"/>
      <c r="M83" s="3"/>
      <c r="N83" s="3"/>
      <c r="O83" s="4"/>
      <c r="P83" s="4"/>
    </row>
    <row r="84" spans="1:16" x14ac:dyDescent="0.2">
      <c r="A84" s="1" t="s">
        <v>4</v>
      </c>
      <c r="B84" s="13" t="s">
        <v>21</v>
      </c>
      <c r="C84" s="16"/>
      <c r="D84" s="16"/>
      <c r="E84" s="16"/>
      <c r="G84" s="5"/>
      <c r="H84" s="16"/>
      <c r="I84" s="4"/>
      <c r="J84" s="4"/>
      <c r="K84" s="4"/>
      <c r="L84" s="4"/>
      <c r="M84" s="4"/>
      <c r="N84" s="4"/>
      <c r="O84" s="4"/>
      <c r="P84" s="4"/>
    </row>
    <row r="85" spans="1:16" x14ac:dyDescent="0.2">
      <c r="A85" s="54"/>
      <c r="B85" s="13" t="s">
        <v>20</v>
      </c>
      <c r="C85" s="16"/>
      <c r="D85" s="16"/>
      <c r="E85" s="16"/>
      <c r="F85" s="5"/>
      <c r="H85" s="16"/>
      <c r="I85" s="4"/>
      <c r="J85" s="4"/>
      <c r="K85" s="4"/>
      <c r="L85" s="4"/>
      <c r="M85" s="4"/>
      <c r="N85" s="4"/>
      <c r="O85" s="4"/>
      <c r="P85" s="4"/>
    </row>
    <row r="86" spans="1:16" x14ac:dyDescent="0.2">
      <c r="A86" s="1" t="s">
        <v>5</v>
      </c>
      <c r="B86" s="13" t="s">
        <v>22</v>
      </c>
      <c r="C86" s="16"/>
      <c r="D86" s="16"/>
      <c r="E86" s="16"/>
      <c r="F86" s="16"/>
      <c r="G86" s="16"/>
      <c r="H86" s="16"/>
      <c r="I86" s="4"/>
      <c r="J86" s="4"/>
      <c r="K86" s="4"/>
      <c r="L86" s="4"/>
      <c r="M86" s="4"/>
      <c r="N86" s="4"/>
      <c r="O86" s="4"/>
      <c r="P86" s="4"/>
    </row>
    <row r="87" spans="1:16" x14ac:dyDescent="0.2">
      <c r="A87" s="54"/>
      <c r="B87" s="13" t="s">
        <v>20</v>
      </c>
      <c r="C87" s="16"/>
      <c r="D87" s="16"/>
      <c r="E87" s="16"/>
      <c r="F87" s="5"/>
      <c r="H87" s="16"/>
      <c r="I87" s="4"/>
      <c r="J87" s="4"/>
      <c r="K87" s="4"/>
      <c r="L87" s="4"/>
      <c r="M87" s="4"/>
      <c r="N87" s="4"/>
      <c r="O87" s="4"/>
      <c r="P87" s="4"/>
    </row>
    <row r="88" spans="1:16" x14ac:dyDescent="0.2">
      <c r="A88" s="1" t="s">
        <v>6</v>
      </c>
      <c r="B88" s="13" t="s">
        <v>24</v>
      </c>
      <c r="C88" s="16"/>
      <c r="D88" s="16"/>
      <c r="E88" s="16"/>
      <c r="F88" s="16"/>
      <c r="G88" s="16"/>
      <c r="H88" s="16"/>
      <c r="I88" s="4"/>
      <c r="J88" s="4"/>
      <c r="K88" s="4"/>
      <c r="L88" s="4"/>
      <c r="M88" s="4"/>
      <c r="N88" s="4"/>
      <c r="O88" s="4"/>
      <c r="P88" s="4"/>
    </row>
    <row r="89" spans="1:16" x14ac:dyDescent="0.2">
      <c r="A89" s="54"/>
      <c r="B89" s="13" t="s">
        <v>25</v>
      </c>
      <c r="C89" s="16"/>
      <c r="D89" s="16"/>
      <c r="E89" s="16"/>
      <c r="F89" s="5"/>
      <c r="H89" s="16"/>
      <c r="I89" s="4"/>
      <c r="J89" s="4"/>
      <c r="K89" s="4"/>
      <c r="L89" s="4"/>
      <c r="M89" s="4"/>
      <c r="N89" s="4"/>
      <c r="O89" s="4"/>
      <c r="P89" s="4"/>
    </row>
    <row r="90" spans="1:16" x14ac:dyDescent="0.2">
      <c r="A90" s="1" t="s">
        <v>7</v>
      </c>
      <c r="B90" s="13" t="s">
        <v>26</v>
      </c>
      <c r="C90" s="16"/>
      <c r="D90" s="16"/>
      <c r="E90" s="16"/>
      <c r="F90" s="16"/>
      <c r="G90" s="16"/>
      <c r="H90" s="16"/>
      <c r="I90" s="4"/>
      <c r="J90" s="4"/>
      <c r="K90" s="4"/>
      <c r="L90" s="4"/>
      <c r="M90" s="4"/>
      <c r="N90" s="4"/>
      <c r="O90" s="4"/>
      <c r="P90" s="4"/>
    </row>
    <row r="91" spans="1:16" x14ac:dyDescent="0.2">
      <c r="A91" s="54"/>
      <c r="B91" s="13" t="s">
        <v>20</v>
      </c>
      <c r="C91" s="16"/>
      <c r="D91" s="16"/>
      <c r="E91" s="16"/>
      <c r="F91" s="5"/>
      <c r="H91" s="16"/>
      <c r="I91" s="4"/>
      <c r="J91" s="4"/>
      <c r="K91" s="4"/>
      <c r="L91" s="4"/>
      <c r="M91" s="4"/>
      <c r="N91" s="4"/>
      <c r="O91" s="4"/>
      <c r="P91" s="4"/>
    </row>
    <row r="92" spans="1:16" x14ac:dyDescent="0.2">
      <c r="A92" s="1" t="s">
        <v>8</v>
      </c>
      <c r="B92" s="13" t="s">
        <v>27</v>
      </c>
      <c r="C92" s="16"/>
      <c r="D92" s="16"/>
      <c r="E92" s="16"/>
      <c r="F92" s="16"/>
      <c r="G92" s="16"/>
      <c r="I92" s="4"/>
      <c r="J92" s="4"/>
      <c r="K92" s="4"/>
      <c r="L92" s="4"/>
      <c r="M92" s="4"/>
      <c r="N92" s="4"/>
      <c r="O92" s="4"/>
      <c r="P92" s="4"/>
    </row>
    <row r="93" spans="1:16" x14ac:dyDescent="0.2">
      <c r="A93" s="54"/>
      <c r="B93" s="13" t="s">
        <v>25</v>
      </c>
      <c r="C93" s="16"/>
      <c r="D93" s="16"/>
      <c r="E93" s="16"/>
      <c r="F93" s="5"/>
      <c r="H93" s="16"/>
      <c r="I93" s="4"/>
      <c r="J93" s="4"/>
      <c r="K93" s="4"/>
      <c r="L93" s="4"/>
      <c r="M93" s="4"/>
      <c r="N93" s="4"/>
      <c r="O93" s="4"/>
      <c r="P93" s="4"/>
    </row>
    <row r="94" spans="1:16" x14ac:dyDescent="0.2">
      <c r="A94" s="1" t="s">
        <v>9</v>
      </c>
      <c r="B94" s="13" t="s">
        <v>28</v>
      </c>
      <c r="C94" s="16"/>
      <c r="D94" s="16"/>
      <c r="E94" s="16"/>
      <c r="F94" s="16"/>
      <c r="G94" s="16"/>
      <c r="H94" s="16"/>
      <c r="I94" s="4"/>
      <c r="J94" s="4"/>
      <c r="K94" s="4"/>
      <c r="L94" s="4"/>
      <c r="M94" s="4"/>
      <c r="N94" s="4"/>
      <c r="O94" s="4"/>
      <c r="P94" s="4"/>
    </row>
    <row r="95" spans="1:16" x14ac:dyDescent="0.2">
      <c r="A95" s="54"/>
      <c r="B95" s="13" t="s">
        <v>29</v>
      </c>
      <c r="C95" s="16"/>
      <c r="D95" s="16"/>
      <c r="E95" s="16"/>
      <c r="F95" s="5"/>
      <c r="H95" s="16"/>
      <c r="I95" s="4"/>
      <c r="J95" s="4"/>
      <c r="K95" s="4"/>
      <c r="L95" s="4"/>
      <c r="M95" s="4"/>
      <c r="N95" s="4"/>
      <c r="O95" s="4"/>
      <c r="P95" s="4"/>
    </row>
    <row r="96" spans="1:16" x14ac:dyDescent="0.2">
      <c r="A96" s="1" t="s">
        <v>10</v>
      </c>
      <c r="B96" s="13" t="s">
        <v>30</v>
      </c>
      <c r="C96" s="16"/>
      <c r="D96" s="16"/>
      <c r="E96" s="16"/>
      <c r="F96" s="13"/>
      <c r="G96" s="16"/>
      <c r="H96" s="16"/>
      <c r="I96" s="4"/>
      <c r="J96" s="4"/>
      <c r="K96" s="4"/>
      <c r="L96" s="4"/>
      <c r="M96" s="4"/>
      <c r="N96" s="4"/>
      <c r="O96" s="4"/>
      <c r="P96" s="4"/>
    </row>
    <row r="97" spans="1:16" x14ac:dyDescent="0.2">
      <c r="A97" s="54"/>
      <c r="B97" s="13" t="s">
        <v>31</v>
      </c>
      <c r="C97" s="16"/>
      <c r="D97" s="16"/>
      <c r="E97" s="16"/>
      <c r="F97" s="16"/>
      <c r="H97" s="16"/>
      <c r="I97" s="4"/>
      <c r="J97" s="4"/>
      <c r="K97" s="4"/>
      <c r="L97" s="4"/>
      <c r="M97" s="4"/>
      <c r="N97" s="4"/>
      <c r="O97" s="4"/>
      <c r="P97" s="4"/>
    </row>
    <row r="98" spans="1:16" x14ac:dyDescent="0.2">
      <c r="A98" s="1" t="s">
        <v>11</v>
      </c>
      <c r="B98" s="13" t="s">
        <v>32</v>
      </c>
      <c r="C98" s="16"/>
      <c r="D98" s="16"/>
      <c r="E98" s="16"/>
      <c r="F98" s="16"/>
      <c r="G98" s="16"/>
      <c r="H98" s="16"/>
      <c r="I98" s="4"/>
      <c r="J98" s="4"/>
      <c r="K98" s="4"/>
      <c r="L98" s="4"/>
      <c r="M98" s="4"/>
      <c r="N98" s="4"/>
      <c r="O98" s="4"/>
      <c r="P98" s="4"/>
    </row>
    <row r="99" spans="1:16" x14ac:dyDescent="0.2">
      <c r="A99" s="54"/>
      <c r="B99" s="13" t="s">
        <v>31</v>
      </c>
      <c r="C99" s="16"/>
      <c r="D99" s="16"/>
      <c r="E99" s="16"/>
      <c r="F99" s="5"/>
      <c r="G99" s="16"/>
      <c r="H99" s="16"/>
      <c r="I99" s="4"/>
      <c r="J99" s="4"/>
      <c r="K99" s="4"/>
      <c r="L99" s="4"/>
      <c r="M99" s="4"/>
      <c r="N99" s="4"/>
      <c r="O99" s="4"/>
      <c r="P99" s="4"/>
    </row>
    <row r="100" spans="1:16" x14ac:dyDescent="0.2">
      <c r="A100" s="1" t="s">
        <v>12</v>
      </c>
      <c r="B100" s="13" t="s">
        <v>33</v>
      </c>
      <c r="C100" s="16"/>
      <c r="D100" s="16"/>
      <c r="E100" s="16"/>
      <c r="F100" s="16"/>
      <c r="G100" s="16"/>
      <c r="H100" s="16"/>
      <c r="I100" s="4"/>
      <c r="J100" s="4"/>
      <c r="K100" s="4"/>
      <c r="L100" s="4"/>
      <c r="M100" s="4"/>
      <c r="N100" s="4"/>
      <c r="O100" s="4"/>
      <c r="P100" s="4"/>
    </row>
    <row r="101" spans="1:16" x14ac:dyDescent="0.2">
      <c r="A101" s="54"/>
      <c r="B101" s="13" t="s">
        <v>31</v>
      </c>
      <c r="C101" s="16"/>
      <c r="D101" s="16"/>
      <c r="E101" s="16"/>
      <c r="F101" s="5"/>
      <c r="G101" s="16"/>
      <c r="H101" s="16"/>
      <c r="I101" s="4"/>
      <c r="J101" s="4"/>
      <c r="K101" s="4"/>
      <c r="L101" s="4"/>
      <c r="M101" s="4"/>
      <c r="N101" s="4"/>
      <c r="O101" s="4"/>
      <c r="P101" s="4"/>
    </row>
    <row r="102" spans="1:16" x14ac:dyDescent="0.2">
      <c r="A102" s="1" t="s">
        <v>13</v>
      </c>
      <c r="B102" s="13" t="s">
        <v>34</v>
      </c>
      <c r="C102" s="16"/>
      <c r="D102" s="16"/>
      <c r="E102" s="16"/>
      <c r="F102" s="16"/>
      <c r="G102" s="16"/>
      <c r="H102" s="16"/>
      <c r="I102" s="4"/>
      <c r="J102" s="4"/>
      <c r="K102" s="4"/>
      <c r="L102" s="4"/>
      <c r="M102" s="4"/>
      <c r="N102" s="4"/>
      <c r="O102" s="4"/>
      <c r="P102" s="4"/>
    </row>
    <row r="103" spans="1:16" x14ac:dyDescent="0.2">
      <c r="A103" s="54"/>
      <c r="B103" s="13" t="s">
        <v>31</v>
      </c>
      <c r="C103" s="16"/>
      <c r="D103" s="16"/>
      <c r="E103" s="16"/>
      <c r="F103" s="5"/>
      <c r="G103" s="16"/>
      <c r="H103" s="16"/>
      <c r="I103" s="4"/>
      <c r="J103" s="4"/>
      <c r="K103" s="4"/>
      <c r="L103" s="4"/>
      <c r="M103" s="4"/>
      <c r="N103" s="4"/>
      <c r="O103" s="4"/>
      <c r="P103" s="4"/>
    </row>
    <row r="104" spans="1:16" x14ac:dyDescent="0.2">
      <c r="A104" s="1" t="s">
        <v>14</v>
      </c>
      <c r="B104" s="13" t="s">
        <v>35</v>
      </c>
      <c r="C104" s="16"/>
      <c r="D104" s="16"/>
      <c r="E104" s="16"/>
      <c r="F104" s="16"/>
      <c r="G104" s="16"/>
      <c r="H104" s="16"/>
      <c r="I104" s="4"/>
      <c r="J104" s="4"/>
      <c r="K104" s="4"/>
      <c r="L104" s="4"/>
      <c r="M104" s="4"/>
      <c r="N104" s="4"/>
      <c r="O104" s="4"/>
      <c r="P104" s="4"/>
    </row>
    <row r="105" spans="1:16" x14ac:dyDescent="0.2">
      <c r="A105" s="54"/>
      <c r="B105" s="13" t="s">
        <v>31</v>
      </c>
      <c r="C105" s="16"/>
      <c r="D105" s="16"/>
      <c r="E105" s="16"/>
      <c r="F105" s="16"/>
      <c r="G105" s="16"/>
      <c r="H105" s="16"/>
      <c r="I105" s="4"/>
      <c r="J105" s="4"/>
      <c r="K105" s="4"/>
      <c r="L105" s="4"/>
      <c r="M105" s="4"/>
      <c r="N105" s="4"/>
      <c r="O105" s="4"/>
      <c r="P105" s="4"/>
    </row>
    <row r="106" spans="1:16" x14ac:dyDescent="0.2">
      <c r="A106" s="1" t="s">
        <v>15</v>
      </c>
      <c r="B106" s="13" t="s">
        <v>36</v>
      </c>
      <c r="C106" s="16"/>
      <c r="D106" s="16"/>
      <c r="E106" s="16"/>
      <c r="F106" s="16"/>
      <c r="G106" s="16"/>
      <c r="H106" s="16"/>
      <c r="I106" s="4"/>
      <c r="J106" s="4"/>
      <c r="K106" s="4"/>
      <c r="L106" s="4"/>
      <c r="M106" s="4"/>
      <c r="N106" s="4"/>
      <c r="O106" s="4"/>
      <c r="P106" s="4"/>
    </row>
    <row r="107" spans="1:16" x14ac:dyDescent="0.2">
      <c r="A107" s="54"/>
      <c r="B107" s="13" t="s">
        <v>31</v>
      </c>
      <c r="C107" s="16"/>
      <c r="D107" s="16"/>
      <c r="E107" s="16"/>
      <c r="F107" s="5"/>
      <c r="G107" s="16"/>
      <c r="H107" s="16"/>
      <c r="I107" s="4"/>
      <c r="J107" s="4"/>
      <c r="K107" s="4"/>
      <c r="L107" s="4"/>
      <c r="M107" s="4"/>
      <c r="N107" s="4"/>
      <c r="O107" s="4"/>
      <c r="P107" s="4"/>
    </row>
    <row r="108" spans="1:16" x14ac:dyDescent="0.2">
      <c r="A108" s="1" t="s">
        <v>16</v>
      </c>
      <c r="B108" s="13" t="s">
        <v>37</v>
      </c>
      <c r="C108" s="16"/>
      <c r="D108" s="16"/>
      <c r="E108" s="16"/>
      <c r="F108" s="16"/>
      <c r="G108" s="16"/>
      <c r="H108" s="16"/>
      <c r="I108" s="4"/>
      <c r="J108" s="4"/>
      <c r="K108" s="4"/>
      <c r="L108" s="4"/>
      <c r="M108" s="4"/>
      <c r="N108" s="4"/>
      <c r="O108" s="4"/>
      <c r="P108" s="4"/>
    </row>
    <row r="109" spans="1:16" x14ac:dyDescent="0.2">
      <c r="A109" s="54"/>
      <c r="B109" s="13" t="s">
        <v>31</v>
      </c>
      <c r="C109" s="16"/>
      <c r="D109" s="16"/>
      <c r="E109" s="16"/>
      <c r="F109" s="5"/>
      <c r="G109" s="16"/>
      <c r="H109" s="16"/>
      <c r="I109" s="4"/>
      <c r="J109" s="4"/>
      <c r="K109" s="4"/>
      <c r="L109" s="4"/>
      <c r="M109" s="4"/>
      <c r="N109" s="4"/>
      <c r="O109" s="4"/>
      <c r="P109" s="4"/>
    </row>
    <row r="110" spans="1:16" x14ac:dyDescent="0.2">
      <c r="A110" s="1" t="s">
        <v>17</v>
      </c>
      <c r="B110" s="13" t="s">
        <v>38</v>
      </c>
      <c r="C110" s="16"/>
      <c r="D110" s="16"/>
      <c r="E110" s="16"/>
      <c r="F110" s="16"/>
      <c r="G110" s="16"/>
      <c r="H110" s="16"/>
      <c r="I110" s="4"/>
      <c r="J110" s="4"/>
      <c r="K110" s="4"/>
      <c r="L110" s="4"/>
      <c r="M110" s="4"/>
      <c r="N110" s="4"/>
      <c r="O110" s="4"/>
      <c r="P110" s="4"/>
    </row>
    <row r="111" spans="1:16" x14ac:dyDescent="0.2">
      <c r="A111" s="54"/>
      <c r="B111" s="13" t="s">
        <v>31</v>
      </c>
      <c r="C111" s="16"/>
      <c r="D111" s="16"/>
      <c r="E111" s="16"/>
      <c r="F111" s="16"/>
      <c r="G111" s="16"/>
      <c r="H111" s="16"/>
      <c r="I111" s="4"/>
      <c r="J111" s="4"/>
      <c r="K111" s="4"/>
      <c r="L111" s="4"/>
      <c r="M111" s="4"/>
      <c r="N111" s="4"/>
      <c r="O111" s="4"/>
      <c r="P111" s="4"/>
    </row>
    <row r="112" spans="1:16" x14ac:dyDescent="0.2">
      <c r="A112" s="1"/>
      <c r="B112" s="16"/>
      <c r="C112" s="16"/>
      <c r="D112" s="16"/>
      <c r="E112" s="16"/>
      <c r="F112" s="16"/>
      <c r="G112" s="16"/>
      <c r="H112" s="16"/>
      <c r="I112" s="4"/>
      <c r="J112" s="4"/>
      <c r="K112" s="4"/>
      <c r="L112" s="4"/>
      <c r="M112" s="4"/>
      <c r="N112" s="4"/>
      <c r="O112" s="4"/>
      <c r="P112" s="4"/>
    </row>
    <row r="113" spans="1:16" x14ac:dyDescent="0.2">
      <c r="A113" s="1" t="s">
        <v>49</v>
      </c>
      <c r="B113" s="16"/>
      <c r="C113" s="16"/>
      <c r="D113" s="16"/>
      <c r="E113" s="16"/>
      <c r="F113" s="16"/>
      <c r="G113" s="16"/>
      <c r="H113" s="16"/>
      <c r="I113" s="4"/>
      <c r="J113" s="4"/>
      <c r="K113" s="4"/>
      <c r="L113" s="4"/>
      <c r="M113" s="4"/>
      <c r="N113" s="4"/>
      <c r="O113" s="4"/>
      <c r="P113" s="4"/>
    </row>
    <row r="114" spans="1:16" x14ac:dyDescent="0.2">
      <c r="A114" s="54"/>
      <c r="B114" s="16"/>
      <c r="C114" s="16"/>
      <c r="D114" s="16"/>
      <c r="E114" s="16"/>
      <c r="F114" s="16"/>
      <c r="G114" s="16"/>
      <c r="H114" s="16"/>
      <c r="I114" s="4"/>
      <c r="J114" s="4"/>
      <c r="K114" s="4"/>
      <c r="L114" s="4"/>
      <c r="M114" s="4"/>
      <c r="N114" s="4"/>
      <c r="O114" s="4"/>
      <c r="P114" s="4"/>
    </row>
    <row r="115" spans="1:16" x14ac:dyDescent="0.2">
      <c r="A115" s="54"/>
      <c r="B115" s="16"/>
      <c r="C115" s="16"/>
      <c r="D115" s="16"/>
      <c r="E115" s="16"/>
      <c r="F115" s="16"/>
      <c r="G115" s="16"/>
      <c r="H115" s="16"/>
      <c r="I115" s="4"/>
      <c r="J115" s="4"/>
      <c r="K115" s="4"/>
      <c r="L115" s="4"/>
      <c r="M115" s="4"/>
      <c r="N115" s="4"/>
      <c r="O115" s="4"/>
      <c r="P115" s="4"/>
    </row>
    <row r="116" spans="1:16" x14ac:dyDescent="0.2">
      <c r="A116" s="54"/>
      <c r="B116" s="16"/>
      <c r="C116" s="16"/>
      <c r="D116" s="16"/>
      <c r="E116" s="16"/>
      <c r="F116" s="16"/>
      <c r="G116" s="16"/>
      <c r="H116" s="16"/>
      <c r="I116" s="4"/>
      <c r="J116" s="4"/>
      <c r="K116" s="4"/>
      <c r="L116" s="4"/>
      <c r="M116" s="4"/>
      <c r="N116" s="4"/>
      <c r="O116" s="4"/>
      <c r="P116" s="4"/>
    </row>
  </sheetData>
  <pageMargins left="0.75" right="0.75" top="1" bottom="1" header="0.511811024" footer="0.511811024"/>
  <pageSetup orientation="portrait" horizontalDpi="120" verticalDpi="144" r:id="rId1"/>
  <headerFooter alignWithMargins="0">
    <oddHeader>&amp;A</oddHeader>
    <oddFooter>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88"/>
  <sheetViews>
    <sheetView workbookViewId="0">
      <selection activeCell="F73" sqref="F73"/>
    </sheetView>
  </sheetViews>
  <sheetFormatPr baseColWidth="10" defaultColWidth="11.5703125" defaultRowHeight="12.75" x14ac:dyDescent="0.2"/>
  <cols>
    <col min="1" max="1" width="11.5703125" style="44"/>
    <col min="2" max="8" width="11.5703125" style="164" bestFit="1" customWidth="1"/>
    <col min="9" max="9" width="11.85546875" style="164" bestFit="1" customWidth="1"/>
    <col min="10" max="10" width="11.5703125" style="164" bestFit="1" customWidth="1"/>
    <col min="11" max="11" width="13.140625" style="164" bestFit="1" customWidth="1"/>
    <col min="12" max="12" width="11.5703125" style="164" bestFit="1" customWidth="1"/>
    <col min="13" max="13" width="11.5703125" style="165" bestFit="1" customWidth="1"/>
    <col min="14" max="16384" width="11.5703125" style="28"/>
  </cols>
  <sheetData>
    <row r="1" spans="1:14" x14ac:dyDescent="0.2">
      <c r="A1" s="110" t="s">
        <v>392</v>
      </c>
      <c r="N1" s="111"/>
    </row>
    <row r="2" spans="1:14" x14ac:dyDescent="0.2">
      <c r="A2" s="110" t="s">
        <v>171</v>
      </c>
      <c r="N2" s="111"/>
    </row>
    <row r="3" spans="1:14" x14ac:dyDescent="0.2">
      <c r="A3" s="166"/>
      <c r="N3" s="111"/>
    </row>
    <row r="4" spans="1:14" s="33" customFormat="1" x14ac:dyDescent="0.2">
      <c r="A4" s="167"/>
      <c r="B4" s="168" t="s">
        <v>3</v>
      </c>
      <c r="C4" s="168" t="s">
        <v>4</v>
      </c>
      <c r="D4" s="168" t="s">
        <v>5</v>
      </c>
      <c r="E4" s="168" t="s">
        <v>7</v>
      </c>
      <c r="F4" s="168" t="s">
        <v>9</v>
      </c>
      <c r="G4" s="168" t="s">
        <v>10</v>
      </c>
      <c r="H4" s="168" t="s">
        <v>11</v>
      </c>
      <c r="I4" s="168" t="s">
        <v>12</v>
      </c>
      <c r="J4" s="168" t="s">
        <v>13</v>
      </c>
      <c r="K4" s="168" t="s">
        <v>14</v>
      </c>
      <c r="L4" s="168" t="s">
        <v>15</v>
      </c>
      <c r="M4" s="169" t="s">
        <v>16</v>
      </c>
      <c r="N4" s="170" t="s">
        <v>393</v>
      </c>
    </row>
    <row r="5" spans="1:14" x14ac:dyDescent="0.2">
      <c r="A5" s="171">
        <v>1950</v>
      </c>
      <c r="B5" s="115">
        <v>8.4</v>
      </c>
      <c r="C5" s="241" t="s">
        <v>18</v>
      </c>
      <c r="D5" s="241" t="s">
        <v>18</v>
      </c>
      <c r="E5" s="241" t="s">
        <v>18</v>
      </c>
      <c r="F5" s="242">
        <v>94.8</v>
      </c>
      <c r="G5" s="115">
        <v>103.2</v>
      </c>
      <c r="H5" s="115">
        <v>34.799999999999997</v>
      </c>
      <c r="I5" s="115">
        <v>138</v>
      </c>
      <c r="J5" s="115">
        <v>138.5</v>
      </c>
      <c r="K5" s="115">
        <f t="shared" ref="K5:K68" si="0">I5-J5</f>
        <v>-0.5</v>
      </c>
      <c r="L5" s="115"/>
      <c r="M5" s="243"/>
      <c r="N5" s="111"/>
    </row>
    <row r="6" spans="1:14" x14ac:dyDescent="0.2">
      <c r="A6" s="171">
        <v>1951</v>
      </c>
      <c r="B6" s="115">
        <v>12.8</v>
      </c>
      <c r="C6" s="241" t="s">
        <v>18</v>
      </c>
      <c r="D6" s="241" t="s">
        <v>18</v>
      </c>
      <c r="E6" s="241" t="s">
        <v>18</v>
      </c>
      <c r="F6" s="115">
        <v>119.9</v>
      </c>
      <c r="G6" s="115">
        <v>132.69999999999999</v>
      </c>
      <c r="H6" s="115">
        <v>27.4</v>
      </c>
      <c r="I6" s="115">
        <v>160.1</v>
      </c>
      <c r="J6" s="115">
        <v>144.6</v>
      </c>
      <c r="K6" s="115">
        <f t="shared" si="0"/>
        <v>15.5</v>
      </c>
      <c r="L6" s="115"/>
      <c r="M6" s="243"/>
      <c r="N6" s="111"/>
    </row>
    <row r="7" spans="1:14" x14ac:dyDescent="0.2">
      <c r="A7" s="171">
        <v>1952</v>
      </c>
      <c r="B7" s="115">
        <v>13.6</v>
      </c>
      <c r="C7" s="241" t="s">
        <v>18</v>
      </c>
      <c r="D7" s="241" t="s">
        <v>18</v>
      </c>
      <c r="E7" s="241" t="s">
        <v>18</v>
      </c>
      <c r="F7" s="115">
        <v>152.30000000000001</v>
      </c>
      <c r="G7" s="115">
        <v>165.9</v>
      </c>
      <c r="H7" s="115">
        <v>23.6</v>
      </c>
      <c r="I7" s="115">
        <v>189.5</v>
      </c>
      <c r="J7" s="115">
        <v>184.1</v>
      </c>
      <c r="K7" s="115">
        <f t="shared" si="0"/>
        <v>5.4000000000000057</v>
      </c>
      <c r="L7" s="115"/>
      <c r="M7" s="243"/>
      <c r="N7" s="111"/>
    </row>
    <row r="8" spans="1:14" x14ac:dyDescent="0.2">
      <c r="A8" s="171">
        <v>1953</v>
      </c>
      <c r="B8" s="115">
        <v>15.5</v>
      </c>
      <c r="C8" s="241" t="s">
        <v>18</v>
      </c>
      <c r="D8" s="241" t="s">
        <v>18</v>
      </c>
      <c r="E8" s="241" t="s">
        <v>18</v>
      </c>
      <c r="F8" s="115">
        <v>175.9</v>
      </c>
      <c r="G8" s="115">
        <v>191.4</v>
      </c>
      <c r="H8" s="115">
        <v>24.6</v>
      </c>
      <c r="I8" s="115">
        <v>216</v>
      </c>
      <c r="J8" s="115">
        <v>246.9</v>
      </c>
      <c r="K8" s="115">
        <f t="shared" si="0"/>
        <v>-30.900000000000006</v>
      </c>
      <c r="L8" s="115"/>
      <c r="M8" s="243"/>
      <c r="N8" s="111"/>
    </row>
    <row r="9" spans="1:14" x14ac:dyDescent="0.2">
      <c r="A9" s="171">
        <v>1954</v>
      </c>
      <c r="B9" s="115">
        <v>18.7</v>
      </c>
      <c r="C9" s="241" t="s">
        <v>18</v>
      </c>
      <c r="D9" s="241" t="s">
        <v>18</v>
      </c>
      <c r="E9" s="241" t="s">
        <v>18</v>
      </c>
      <c r="F9" s="115">
        <v>200.5</v>
      </c>
      <c r="G9" s="115">
        <v>219.2</v>
      </c>
      <c r="H9" s="115">
        <v>15.7</v>
      </c>
      <c r="I9" s="115">
        <v>234.9</v>
      </c>
      <c r="J9" s="115">
        <v>242.8</v>
      </c>
      <c r="K9" s="115">
        <f t="shared" si="0"/>
        <v>-7.9000000000000057</v>
      </c>
      <c r="L9" s="115"/>
      <c r="M9" s="243"/>
      <c r="N9" s="111"/>
    </row>
    <row r="10" spans="1:14" x14ac:dyDescent="0.2">
      <c r="A10" s="171">
        <v>1955</v>
      </c>
      <c r="B10" s="115">
        <v>20.399999999999999</v>
      </c>
      <c r="C10" s="241" t="s">
        <v>18</v>
      </c>
      <c r="D10" s="241" t="s">
        <v>18</v>
      </c>
      <c r="E10" s="241" t="s">
        <v>18</v>
      </c>
      <c r="F10" s="115">
        <v>240</v>
      </c>
      <c r="G10" s="115">
        <v>260.39999999999998</v>
      </c>
      <c r="H10" s="115">
        <v>19.100000000000001</v>
      </c>
      <c r="I10" s="115">
        <v>279.5</v>
      </c>
      <c r="J10" s="115">
        <v>297.3</v>
      </c>
      <c r="K10" s="115">
        <f t="shared" si="0"/>
        <v>-17.800000000000011</v>
      </c>
      <c r="L10" s="115"/>
      <c r="M10" s="243"/>
      <c r="N10" s="111"/>
    </row>
    <row r="11" spans="1:14" x14ac:dyDescent="0.2">
      <c r="A11" s="171">
        <v>1956</v>
      </c>
      <c r="B11" s="115">
        <v>29.6</v>
      </c>
      <c r="C11" s="241" t="s">
        <v>18</v>
      </c>
      <c r="D11" s="241" t="s">
        <v>18</v>
      </c>
      <c r="E11" s="241" t="s">
        <v>18</v>
      </c>
      <c r="F11" s="115">
        <v>213</v>
      </c>
      <c r="G11" s="115">
        <v>242.6</v>
      </c>
      <c r="H11" s="115">
        <v>19.7</v>
      </c>
      <c r="I11" s="115">
        <v>262.3</v>
      </c>
      <c r="J11" s="115">
        <v>299.7</v>
      </c>
      <c r="K11" s="115">
        <f t="shared" si="0"/>
        <v>-37.399999999999977</v>
      </c>
      <c r="L11" s="115"/>
      <c r="M11" s="243"/>
      <c r="N11" s="111"/>
    </row>
    <row r="12" spans="1:14" x14ac:dyDescent="0.2">
      <c r="A12" s="171">
        <v>1957</v>
      </c>
      <c r="B12" s="115">
        <v>26.8</v>
      </c>
      <c r="C12" s="241" t="s">
        <v>18</v>
      </c>
      <c r="D12" s="241" t="s">
        <v>18</v>
      </c>
      <c r="E12" s="241" t="s">
        <v>18</v>
      </c>
      <c r="F12" s="115">
        <v>256.7</v>
      </c>
      <c r="G12" s="115">
        <v>283.5</v>
      </c>
      <c r="H12" s="115">
        <v>22.1</v>
      </c>
      <c r="I12" s="115">
        <v>305.60000000000002</v>
      </c>
      <c r="J12" s="115">
        <v>314.60000000000002</v>
      </c>
      <c r="K12" s="115">
        <f t="shared" si="0"/>
        <v>-9</v>
      </c>
      <c r="L12" s="115"/>
      <c r="M12" s="243"/>
      <c r="N12" s="111"/>
    </row>
    <row r="13" spans="1:14" x14ac:dyDescent="0.2">
      <c r="A13" s="171">
        <v>1958</v>
      </c>
      <c r="B13" s="115">
        <v>33.5</v>
      </c>
      <c r="C13" s="241" t="s">
        <v>18</v>
      </c>
      <c r="D13" s="241" t="s">
        <v>18</v>
      </c>
      <c r="E13" s="241" t="s">
        <v>18</v>
      </c>
      <c r="F13" s="115">
        <v>262</v>
      </c>
      <c r="G13" s="115">
        <v>295.5</v>
      </c>
      <c r="H13" s="115">
        <v>30.4</v>
      </c>
      <c r="I13" s="115">
        <v>325.89999999999998</v>
      </c>
      <c r="J13" s="115">
        <v>350.9</v>
      </c>
      <c r="K13" s="115">
        <f t="shared" si="0"/>
        <v>-25</v>
      </c>
      <c r="L13" s="115"/>
      <c r="M13" s="243"/>
      <c r="N13" s="111"/>
    </row>
    <row r="14" spans="1:14" x14ac:dyDescent="0.2">
      <c r="A14" s="171">
        <v>1959</v>
      </c>
      <c r="B14" s="115">
        <v>34.1</v>
      </c>
      <c r="C14" s="241" t="s">
        <v>18</v>
      </c>
      <c r="D14" s="241" t="s">
        <v>18</v>
      </c>
      <c r="E14" s="241" t="s">
        <v>18</v>
      </c>
      <c r="F14" s="115">
        <v>278.8</v>
      </c>
      <c r="G14" s="115">
        <v>312.89999999999998</v>
      </c>
      <c r="H14" s="115">
        <v>22.7</v>
      </c>
      <c r="I14" s="115">
        <v>335.6</v>
      </c>
      <c r="J14" s="115">
        <v>351.5</v>
      </c>
      <c r="K14" s="115">
        <f t="shared" si="0"/>
        <v>-15.899999999999977</v>
      </c>
      <c r="L14" s="115"/>
      <c r="M14" s="243"/>
      <c r="N14" s="111"/>
    </row>
    <row r="15" spans="1:14" x14ac:dyDescent="0.2">
      <c r="A15" s="171">
        <v>1960</v>
      </c>
      <c r="B15" s="115">
        <v>37.1</v>
      </c>
      <c r="C15" s="241" t="s">
        <v>18</v>
      </c>
      <c r="D15" s="241" t="s">
        <v>18</v>
      </c>
      <c r="E15" s="241" t="s">
        <v>18</v>
      </c>
      <c r="F15" s="115">
        <v>283.89999999999998</v>
      </c>
      <c r="G15" s="115">
        <v>321</v>
      </c>
      <c r="H15" s="115">
        <v>28.3</v>
      </c>
      <c r="I15" s="115">
        <v>349.3</v>
      </c>
      <c r="J15" s="115">
        <v>376.1</v>
      </c>
      <c r="K15" s="115">
        <f t="shared" si="0"/>
        <v>-26.800000000000011</v>
      </c>
      <c r="L15" s="115">
        <v>3614.7053010045161</v>
      </c>
      <c r="M15" s="172">
        <f t="shared" ref="M15:M48" si="1">K15/L15</f>
        <v>-7.414159044321641E-3</v>
      </c>
      <c r="N15" s="111"/>
    </row>
    <row r="16" spans="1:14" x14ac:dyDescent="0.2">
      <c r="A16" s="171">
        <v>1961</v>
      </c>
      <c r="B16" s="115">
        <v>38.700000000000003</v>
      </c>
      <c r="C16" s="241" t="s">
        <v>18</v>
      </c>
      <c r="D16" s="241" t="s">
        <v>18</v>
      </c>
      <c r="E16" s="241" t="s">
        <v>18</v>
      </c>
      <c r="F16" s="115">
        <v>257.60000000000002</v>
      </c>
      <c r="G16" s="115">
        <v>296.3</v>
      </c>
      <c r="H16" s="115">
        <v>21.7</v>
      </c>
      <c r="I16" s="115">
        <v>318</v>
      </c>
      <c r="J16" s="115">
        <v>408.2</v>
      </c>
      <c r="K16" s="115">
        <f t="shared" si="0"/>
        <v>-90.199999999999989</v>
      </c>
      <c r="L16" s="115">
        <v>3701.6452502123861</v>
      </c>
      <c r="M16" s="172">
        <f t="shared" si="1"/>
        <v>-2.4367543052599288E-2</v>
      </c>
      <c r="N16" s="111"/>
    </row>
    <row r="17" spans="1:14" x14ac:dyDescent="0.2">
      <c r="A17" s="171">
        <v>1962</v>
      </c>
      <c r="B17" s="115">
        <v>68.400000000000006</v>
      </c>
      <c r="C17" s="241" t="s">
        <v>18</v>
      </c>
      <c r="D17" s="241" t="s">
        <v>18</v>
      </c>
      <c r="E17" s="241" t="s">
        <v>18</v>
      </c>
      <c r="F17" s="115">
        <v>291.60000000000002</v>
      </c>
      <c r="G17" s="115">
        <v>360</v>
      </c>
      <c r="H17" s="115">
        <v>26.1</v>
      </c>
      <c r="I17" s="115">
        <v>386.1</v>
      </c>
      <c r="J17" s="115">
        <v>473.7</v>
      </c>
      <c r="K17" s="115">
        <f t="shared" si="0"/>
        <v>-87.599999999999966</v>
      </c>
      <c r="L17" s="115">
        <v>4026.7854963051886</v>
      </c>
      <c r="M17" s="172">
        <f t="shared" si="1"/>
        <v>-2.1754324902674378E-2</v>
      </c>
      <c r="N17" s="111"/>
    </row>
    <row r="18" spans="1:14" x14ac:dyDescent="0.2">
      <c r="A18" s="171">
        <v>1963</v>
      </c>
      <c r="B18" s="115">
        <v>47.9</v>
      </c>
      <c r="C18" s="241" t="s">
        <v>18</v>
      </c>
      <c r="D18" s="241" t="s">
        <v>18</v>
      </c>
      <c r="E18" s="115">
        <v>170.4</v>
      </c>
      <c r="F18" s="115">
        <v>142.9</v>
      </c>
      <c r="G18" s="115">
        <v>361.2</v>
      </c>
      <c r="H18" s="115">
        <v>25.7</v>
      </c>
      <c r="I18" s="115">
        <v>386.9</v>
      </c>
      <c r="J18" s="115">
        <v>477.4</v>
      </c>
      <c r="K18" s="115">
        <f t="shared" si="0"/>
        <v>-90.5</v>
      </c>
      <c r="L18" s="115">
        <v>4301.758358916125</v>
      </c>
      <c r="M18" s="172">
        <f t="shared" si="1"/>
        <v>-2.1037908791976513E-2</v>
      </c>
      <c r="N18" s="111"/>
    </row>
    <row r="19" spans="1:14" x14ac:dyDescent="0.2">
      <c r="A19" s="171">
        <v>1964</v>
      </c>
      <c r="B19" s="115">
        <v>77.900000000000006</v>
      </c>
      <c r="C19" s="241" t="s">
        <v>18</v>
      </c>
      <c r="D19" s="241" t="s">
        <v>18</v>
      </c>
      <c r="E19" s="115">
        <v>160.6</v>
      </c>
      <c r="F19" s="115">
        <v>167.2</v>
      </c>
      <c r="G19" s="115">
        <v>405.7</v>
      </c>
      <c r="H19" s="115">
        <v>29.8</v>
      </c>
      <c r="I19" s="115">
        <v>435.5</v>
      </c>
      <c r="J19" s="115">
        <v>531.20000000000005</v>
      </c>
      <c r="K19" s="115">
        <f t="shared" si="0"/>
        <v>-95.700000000000045</v>
      </c>
      <c r="L19" s="115">
        <v>4559.5454176138783</v>
      </c>
      <c r="M19" s="172">
        <f t="shared" si="1"/>
        <v>-2.0988934473665621E-2</v>
      </c>
      <c r="N19" s="111"/>
    </row>
    <row r="20" spans="1:14" x14ac:dyDescent="0.2">
      <c r="A20" s="171">
        <v>1965</v>
      </c>
      <c r="B20" s="115">
        <v>77.2</v>
      </c>
      <c r="C20" s="115">
        <v>14.3</v>
      </c>
      <c r="D20" s="241" t="s">
        <v>18</v>
      </c>
      <c r="E20" s="115">
        <v>173</v>
      </c>
      <c r="F20" s="115">
        <v>175.1</v>
      </c>
      <c r="G20" s="115">
        <v>439.6</v>
      </c>
      <c r="H20" s="115">
        <v>34</v>
      </c>
      <c r="I20" s="115">
        <v>473.6</v>
      </c>
      <c r="J20" s="115">
        <v>592.4</v>
      </c>
      <c r="K20" s="115">
        <f t="shared" si="0"/>
        <v>-118.79999999999995</v>
      </c>
      <c r="L20" s="115">
        <v>4964.2963730103984</v>
      </c>
      <c r="M20" s="172">
        <f t="shared" si="1"/>
        <v>-2.3930883870246944E-2</v>
      </c>
      <c r="N20" s="111"/>
    </row>
    <row r="21" spans="1:14" x14ac:dyDescent="0.2">
      <c r="A21" s="171">
        <v>1966</v>
      </c>
      <c r="B21" s="115">
        <v>82.4</v>
      </c>
      <c r="C21" s="115">
        <v>20.9</v>
      </c>
      <c r="D21" s="241" t="s">
        <v>18</v>
      </c>
      <c r="E21" s="115">
        <v>173.3</v>
      </c>
      <c r="F21" s="115">
        <v>197.7</v>
      </c>
      <c r="G21" s="115">
        <v>474.3</v>
      </c>
      <c r="H21" s="115">
        <v>48.7</v>
      </c>
      <c r="I21" s="115">
        <v>523</v>
      </c>
      <c r="J21" s="115">
        <v>686.2</v>
      </c>
      <c r="K21" s="115">
        <f t="shared" si="0"/>
        <v>-163.20000000000005</v>
      </c>
      <c r="L21" s="115">
        <v>5419.0883456835418</v>
      </c>
      <c r="M21" s="172">
        <f t="shared" si="1"/>
        <v>-3.0115766636281818E-2</v>
      </c>
      <c r="N21" s="111"/>
    </row>
    <row r="22" spans="1:14" x14ac:dyDescent="0.2">
      <c r="A22" s="171">
        <v>1967</v>
      </c>
      <c r="B22" s="115">
        <v>96.3</v>
      </c>
      <c r="C22" s="115">
        <v>24.1</v>
      </c>
      <c r="D22" s="241" t="s">
        <v>18</v>
      </c>
      <c r="E22" s="115">
        <v>161.80000000000001</v>
      </c>
      <c r="F22" s="115">
        <v>203.5</v>
      </c>
      <c r="G22" s="115">
        <v>485.7</v>
      </c>
      <c r="H22" s="115">
        <v>55.4</v>
      </c>
      <c r="I22" s="115">
        <v>541.1</v>
      </c>
      <c r="J22" s="115">
        <v>751.3</v>
      </c>
      <c r="K22" s="115">
        <f t="shared" si="0"/>
        <v>-210.19999999999993</v>
      </c>
      <c r="L22" s="115">
        <v>5855.6835848015498</v>
      </c>
      <c r="M22" s="172">
        <f t="shared" si="1"/>
        <v>-3.5896748339608868E-2</v>
      </c>
      <c r="N22" s="111"/>
    </row>
    <row r="23" spans="1:14" x14ac:dyDescent="0.2">
      <c r="A23" s="171">
        <v>1968</v>
      </c>
      <c r="B23" s="115">
        <v>108.7</v>
      </c>
      <c r="C23" s="115">
        <v>25</v>
      </c>
      <c r="D23" s="115">
        <v>74.7</v>
      </c>
      <c r="E23" s="115">
        <v>161.6</v>
      </c>
      <c r="F23" s="115">
        <v>201.79999999999998</v>
      </c>
      <c r="G23" s="115">
        <v>571.79999999999995</v>
      </c>
      <c r="H23" s="115">
        <v>64.599999999999994</v>
      </c>
      <c r="I23" s="115">
        <v>636.4</v>
      </c>
      <c r="J23" s="115">
        <v>789.9</v>
      </c>
      <c r="K23" s="115">
        <f t="shared" si="0"/>
        <v>-153.5</v>
      </c>
      <c r="L23" s="115">
        <v>6478.4162442439647</v>
      </c>
      <c r="M23" s="172">
        <f t="shared" si="1"/>
        <v>-2.3694062593829758E-2</v>
      </c>
      <c r="N23" s="111"/>
    </row>
    <row r="24" spans="1:14" x14ac:dyDescent="0.2">
      <c r="A24" s="171">
        <v>1969</v>
      </c>
      <c r="B24" s="115">
        <v>132.80000000000001</v>
      </c>
      <c r="C24" s="115">
        <v>31.3</v>
      </c>
      <c r="D24" s="115">
        <v>90.5</v>
      </c>
      <c r="E24" s="115">
        <v>181.1</v>
      </c>
      <c r="F24" s="115">
        <v>209.50000000000009</v>
      </c>
      <c r="G24" s="115">
        <v>645.20000000000005</v>
      </c>
      <c r="H24" s="115">
        <v>74.599999999999994</v>
      </c>
      <c r="I24" s="115">
        <v>719.8</v>
      </c>
      <c r="J24" s="115">
        <v>894.8</v>
      </c>
      <c r="K24" s="115">
        <f t="shared" si="0"/>
        <v>-175</v>
      </c>
      <c r="L24" s="115">
        <v>7146.3880051637298</v>
      </c>
      <c r="M24" s="172">
        <f t="shared" si="1"/>
        <v>-2.4487895125978484E-2</v>
      </c>
      <c r="N24" s="111"/>
    </row>
    <row r="25" spans="1:14" x14ac:dyDescent="0.2">
      <c r="A25" s="171">
        <v>1970</v>
      </c>
      <c r="B25" s="115">
        <v>154</v>
      </c>
      <c r="C25" s="115">
        <v>43.75</v>
      </c>
      <c r="D25" s="115">
        <v>105.8</v>
      </c>
      <c r="E25" s="115">
        <v>222.7</v>
      </c>
      <c r="F25" s="115">
        <v>265.25</v>
      </c>
      <c r="G25" s="115">
        <v>791.5</v>
      </c>
      <c r="H25" s="115">
        <v>91.7</v>
      </c>
      <c r="I25" s="115">
        <v>883.2</v>
      </c>
      <c r="J25" s="115">
        <v>974.6</v>
      </c>
      <c r="K25" s="115">
        <f t="shared" si="0"/>
        <v>-91.399999999999977</v>
      </c>
      <c r="L25" s="115">
        <v>8244.7630611445475</v>
      </c>
      <c r="M25" s="172">
        <f t="shared" si="1"/>
        <v>-1.1085824943926494E-2</v>
      </c>
      <c r="N25" s="111"/>
    </row>
    <row r="26" spans="1:14" x14ac:dyDescent="0.2">
      <c r="A26" s="171">
        <v>1971</v>
      </c>
      <c r="B26" s="115">
        <v>183</v>
      </c>
      <c r="C26" s="115">
        <v>39.299999999999997</v>
      </c>
      <c r="D26" s="115">
        <v>115.5</v>
      </c>
      <c r="E26" s="115">
        <v>260.8</v>
      </c>
      <c r="F26" s="115">
        <v>227.60000000000008</v>
      </c>
      <c r="G26" s="115">
        <v>826.2</v>
      </c>
      <c r="H26" s="115">
        <v>83.3</v>
      </c>
      <c r="I26" s="115">
        <v>909.5</v>
      </c>
      <c r="J26" s="115">
        <v>1247.3</v>
      </c>
      <c r="K26" s="115">
        <f t="shared" si="0"/>
        <v>-337.79999999999995</v>
      </c>
      <c r="L26" s="115">
        <v>9018.7560682640251</v>
      </c>
      <c r="M26" s="172">
        <f t="shared" si="1"/>
        <v>-3.7455276253526765E-2</v>
      </c>
      <c r="N26" s="111"/>
    </row>
    <row r="27" spans="1:14" x14ac:dyDescent="0.2">
      <c r="A27" s="171">
        <v>1972</v>
      </c>
      <c r="B27" s="115">
        <v>212.9</v>
      </c>
      <c r="C27" s="115">
        <v>121.8</v>
      </c>
      <c r="D27" s="115">
        <v>131.4</v>
      </c>
      <c r="E27" s="115">
        <v>216</v>
      </c>
      <c r="F27" s="115">
        <v>252.40000000000009</v>
      </c>
      <c r="G27" s="115">
        <v>934.5</v>
      </c>
      <c r="H27" s="115">
        <v>106.7</v>
      </c>
      <c r="I27" s="115">
        <v>1041.2</v>
      </c>
      <c r="J27" s="115">
        <v>1413.8</v>
      </c>
      <c r="K27" s="115">
        <f t="shared" si="0"/>
        <v>-372.59999999999991</v>
      </c>
      <c r="L27" s="115">
        <v>10381.994690436257</v>
      </c>
      <c r="M27" s="172">
        <f t="shared" si="1"/>
        <v>-3.5889057075249101E-2</v>
      </c>
      <c r="N27" s="111"/>
    </row>
    <row r="28" spans="1:14" x14ac:dyDescent="0.2">
      <c r="A28" s="171">
        <v>1973</v>
      </c>
      <c r="B28" s="115">
        <v>291.08999999999997</v>
      </c>
      <c r="C28" s="115">
        <v>201.9</v>
      </c>
      <c r="D28" s="115">
        <v>160.30000000000001</v>
      </c>
      <c r="E28" s="115">
        <v>271.2</v>
      </c>
      <c r="F28" s="115">
        <v>329.71000000000009</v>
      </c>
      <c r="G28" s="115">
        <v>1254.2</v>
      </c>
      <c r="H28" s="115">
        <v>132.69999999999999</v>
      </c>
      <c r="I28" s="115">
        <v>1386.9</v>
      </c>
      <c r="J28" s="115">
        <v>1866.6</v>
      </c>
      <c r="K28" s="115">
        <f t="shared" si="0"/>
        <v>-479.69999999999982</v>
      </c>
      <c r="L28" s="115">
        <v>12841.839241715892</v>
      </c>
      <c r="M28" s="172">
        <f t="shared" si="1"/>
        <v>-3.7354462314224048E-2</v>
      </c>
      <c r="N28" s="111"/>
    </row>
    <row r="29" spans="1:14" x14ac:dyDescent="0.2">
      <c r="A29" s="171">
        <v>1974</v>
      </c>
      <c r="B29" s="115">
        <v>389.32</v>
      </c>
      <c r="C29" s="115">
        <v>256.10000000000002</v>
      </c>
      <c r="D29" s="115">
        <v>217.4</v>
      </c>
      <c r="E29" s="115">
        <v>361.9</v>
      </c>
      <c r="F29" s="115">
        <v>570.68000000000006</v>
      </c>
      <c r="G29" s="115">
        <v>1795.4</v>
      </c>
      <c r="H29" s="115">
        <v>140.80000000000001</v>
      </c>
      <c r="I29" s="115">
        <v>1936.2</v>
      </c>
      <c r="J29" s="115">
        <v>2269</v>
      </c>
      <c r="K29" s="115">
        <f t="shared" si="0"/>
        <v>-332.79999999999995</v>
      </c>
      <c r="L29" s="115">
        <v>16700.178586430837</v>
      </c>
      <c r="M29" s="172">
        <f t="shared" si="1"/>
        <v>-1.9927930607305321E-2</v>
      </c>
      <c r="N29" s="111"/>
    </row>
    <row r="30" spans="1:14" x14ac:dyDescent="0.2">
      <c r="A30" s="171">
        <v>1975</v>
      </c>
      <c r="B30" s="115">
        <v>441.64</v>
      </c>
      <c r="C30" s="115">
        <v>292.08</v>
      </c>
      <c r="D30" s="115">
        <v>297.60000000000002</v>
      </c>
      <c r="E30" s="115">
        <v>332.5</v>
      </c>
      <c r="F30" s="115">
        <v>745.08000000000038</v>
      </c>
      <c r="G30" s="115">
        <v>2108.9</v>
      </c>
      <c r="H30" s="115">
        <v>169.6</v>
      </c>
      <c r="I30" s="115">
        <v>2278.5</v>
      </c>
      <c r="J30" s="115">
        <v>2869.7</v>
      </c>
      <c r="K30" s="115">
        <f t="shared" si="0"/>
        <v>-591.19999999999982</v>
      </c>
      <c r="L30" s="115">
        <v>21235.335326432622</v>
      </c>
      <c r="M30" s="172">
        <f t="shared" si="1"/>
        <v>-2.7840389186795905E-2</v>
      </c>
      <c r="N30" s="111"/>
    </row>
    <row r="31" spans="1:14" x14ac:dyDescent="0.2">
      <c r="A31" s="171">
        <v>1976</v>
      </c>
      <c r="B31" s="115">
        <v>584.35</v>
      </c>
      <c r="C31" s="115">
        <v>394.13</v>
      </c>
      <c r="D31" s="115">
        <v>325.39999999999998</v>
      </c>
      <c r="E31" s="115">
        <v>380.4</v>
      </c>
      <c r="F31" s="115">
        <v>838.89999999999975</v>
      </c>
      <c r="G31" s="115">
        <v>2523.1799999999998</v>
      </c>
      <c r="H31" s="115">
        <v>169</v>
      </c>
      <c r="I31" s="115">
        <v>2692.2</v>
      </c>
      <c r="J31" s="115">
        <v>3940.1</v>
      </c>
      <c r="K31" s="115">
        <f t="shared" si="0"/>
        <v>-1247.9000000000001</v>
      </c>
      <c r="L31" s="115">
        <v>26126.971131427723</v>
      </c>
      <c r="M31" s="172">
        <f t="shared" si="1"/>
        <v>-4.776290346564209E-2</v>
      </c>
      <c r="N31" s="111"/>
    </row>
    <row r="32" spans="1:14" x14ac:dyDescent="0.2">
      <c r="A32" s="171">
        <v>1977</v>
      </c>
      <c r="B32" s="115">
        <v>747.84</v>
      </c>
      <c r="C32" s="115">
        <v>495.3</v>
      </c>
      <c r="D32" s="115">
        <v>374.3</v>
      </c>
      <c r="E32" s="115">
        <v>537.4</v>
      </c>
      <c r="F32" s="115">
        <v>1127.2599999999998</v>
      </c>
      <c r="G32" s="115">
        <v>3282.1</v>
      </c>
      <c r="H32" s="115">
        <v>204.9</v>
      </c>
      <c r="I32" s="115">
        <v>3487</v>
      </c>
      <c r="J32" s="115">
        <v>4565.5</v>
      </c>
      <c r="K32" s="115">
        <f t="shared" si="0"/>
        <v>-1078.5</v>
      </c>
      <c r="L32" s="115">
        <v>33273.106404180966</v>
      </c>
      <c r="M32" s="172">
        <f t="shared" si="1"/>
        <v>-3.2413565084637844E-2</v>
      </c>
      <c r="N32" s="111"/>
    </row>
    <row r="33" spans="1:15" x14ac:dyDescent="0.2">
      <c r="A33" s="171">
        <v>1978</v>
      </c>
      <c r="B33" s="115">
        <v>896.98</v>
      </c>
      <c r="C33" s="115">
        <v>581.22</v>
      </c>
      <c r="D33" s="115">
        <v>475</v>
      </c>
      <c r="E33" s="115">
        <v>651.4</v>
      </c>
      <c r="F33" s="115">
        <v>1197.6500000000001</v>
      </c>
      <c r="G33" s="115">
        <v>3802.25</v>
      </c>
      <c r="H33" s="115">
        <v>307.8</v>
      </c>
      <c r="I33" s="115">
        <v>4110</v>
      </c>
      <c r="J33" s="115">
        <v>5746.4</v>
      </c>
      <c r="K33" s="115">
        <f t="shared" si="0"/>
        <v>-1636.3999999999996</v>
      </c>
      <c r="L33" s="115">
        <v>38154.885645167044</v>
      </c>
      <c r="M33" s="172">
        <f t="shared" si="1"/>
        <v>-4.2888347647486058E-2</v>
      </c>
      <c r="N33" s="111"/>
    </row>
    <row r="34" spans="1:15" x14ac:dyDescent="0.2">
      <c r="A34" s="171">
        <v>1979</v>
      </c>
      <c r="B34" s="115">
        <v>936.8</v>
      </c>
      <c r="C34" s="115">
        <v>550.66999999999996</v>
      </c>
      <c r="D34" s="115">
        <v>512.4</v>
      </c>
      <c r="E34" s="115">
        <v>755.5</v>
      </c>
      <c r="F34" s="115">
        <v>1252.4500000000003</v>
      </c>
      <c r="G34" s="115">
        <v>4007.82</v>
      </c>
      <c r="H34" s="115">
        <v>336.1</v>
      </c>
      <c r="I34" s="115">
        <v>4343.8999999999996</v>
      </c>
      <c r="J34" s="115">
        <v>6978.8</v>
      </c>
      <c r="K34" s="115">
        <f t="shared" si="0"/>
        <v>-2634.9000000000005</v>
      </c>
      <c r="L34" s="115">
        <v>43702.993886404707</v>
      </c>
      <c r="M34" s="172">
        <f t="shared" si="1"/>
        <v>-6.0291063968038017E-2</v>
      </c>
      <c r="N34" s="111"/>
    </row>
    <row r="35" spans="1:15" x14ac:dyDescent="0.2">
      <c r="A35" s="171">
        <v>1980</v>
      </c>
      <c r="B35" s="115">
        <v>997.99</v>
      </c>
      <c r="C35" s="115">
        <v>938.12</v>
      </c>
      <c r="D35" s="115">
        <v>621.79999999999995</v>
      </c>
      <c r="E35" s="115">
        <v>816.8</v>
      </c>
      <c r="F35" s="115">
        <v>1301.1400000000006</v>
      </c>
      <c r="G35" s="115">
        <v>4675.8500000000004</v>
      </c>
      <c r="H35" s="115">
        <v>582.5</v>
      </c>
      <c r="I35" s="115">
        <v>5258.3</v>
      </c>
      <c r="J35" s="115">
        <v>8971.6</v>
      </c>
      <c r="K35" s="115">
        <f t="shared" si="0"/>
        <v>-3713.3</v>
      </c>
      <c r="L35" s="115">
        <v>52322.559112302952</v>
      </c>
      <c r="M35" s="172">
        <f t="shared" si="1"/>
        <v>-7.0969388023050028E-2</v>
      </c>
      <c r="N35" s="111"/>
    </row>
    <row r="36" spans="1:15" x14ac:dyDescent="0.2">
      <c r="A36" s="171">
        <v>1981</v>
      </c>
      <c r="B36" s="115">
        <v>1484.25</v>
      </c>
      <c r="C36" s="115">
        <v>1119.48</v>
      </c>
      <c r="D36" s="115">
        <v>685.9</v>
      </c>
      <c r="E36" s="115">
        <v>899.3</v>
      </c>
      <c r="F36" s="115">
        <v>2745.170000000001</v>
      </c>
      <c r="G36" s="115">
        <v>6934.1</v>
      </c>
      <c r="H36" s="115">
        <v>519</v>
      </c>
      <c r="I36" s="115">
        <v>7453.1</v>
      </c>
      <c r="J36" s="115">
        <v>9615.4</v>
      </c>
      <c r="K36" s="115">
        <f t="shared" si="0"/>
        <v>-2162.2999999999993</v>
      </c>
      <c r="L36" s="115">
        <v>72158.515081863559</v>
      </c>
      <c r="M36" s="172">
        <f t="shared" si="1"/>
        <v>-2.9965971410953762E-2</v>
      </c>
      <c r="N36" s="111"/>
    </row>
    <row r="37" spans="1:15" x14ac:dyDescent="0.2">
      <c r="A37" s="171">
        <v>1982</v>
      </c>
      <c r="B37" s="115">
        <v>2910.4</v>
      </c>
      <c r="C37" s="115">
        <v>1583.54</v>
      </c>
      <c r="D37" s="115">
        <v>1511</v>
      </c>
      <c r="E37" s="115">
        <v>982.4</v>
      </c>
      <c r="F37" s="115">
        <v>5293.96</v>
      </c>
      <c r="G37" s="115">
        <v>12281.3</v>
      </c>
      <c r="H37" s="115">
        <v>666.9</v>
      </c>
      <c r="I37" s="115">
        <v>12948.2</v>
      </c>
      <c r="J37" s="115">
        <v>15426.5</v>
      </c>
      <c r="K37" s="115">
        <f t="shared" si="0"/>
        <v>-2478.2999999999993</v>
      </c>
      <c r="L37" s="115">
        <v>123213.49478936398</v>
      </c>
      <c r="M37" s="172">
        <f t="shared" si="1"/>
        <v>-2.0113868243382793E-2</v>
      </c>
      <c r="N37" s="111"/>
    </row>
    <row r="38" spans="1:15" x14ac:dyDescent="0.2">
      <c r="A38" s="171">
        <v>1983</v>
      </c>
      <c r="B38" s="115">
        <v>4713.5</v>
      </c>
      <c r="C38" s="115">
        <v>2911.62</v>
      </c>
      <c r="D38" s="115">
        <v>4483.7</v>
      </c>
      <c r="E38" s="115">
        <v>1712.94</v>
      </c>
      <c r="F38" s="115">
        <v>6048.7400000000016</v>
      </c>
      <c r="G38" s="115">
        <v>19870.5</v>
      </c>
      <c r="H38" s="115">
        <v>1186.9000000000001</v>
      </c>
      <c r="I38" s="115">
        <v>21057.35</v>
      </c>
      <c r="J38" s="115">
        <v>25759.200000000001</v>
      </c>
      <c r="K38" s="115">
        <f t="shared" si="0"/>
        <v>-4701.8500000000022</v>
      </c>
      <c r="L38" s="115">
        <v>163409.19464922155</v>
      </c>
      <c r="M38" s="172">
        <f t="shared" si="1"/>
        <v>-2.8773472692850095E-2</v>
      </c>
      <c r="N38" s="111"/>
    </row>
    <row r="39" spans="1:15" x14ac:dyDescent="0.2">
      <c r="A39" s="171">
        <v>1984</v>
      </c>
      <c r="B39" s="115">
        <v>4737.8</v>
      </c>
      <c r="C39" s="115">
        <v>4426.7700000000004</v>
      </c>
      <c r="D39" s="115">
        <v>5715.35</v>
      </c>
      <c r="E39" s="115">
        <v>4164.99</v>
      </c>
      <c r="F39" s="115">
        <v>5614.6899999999987</v>
      </c>
      <c r="G39" s="115">
        <v>24659.599999999999</v>
      </c>
      <c r="H39" s="115">
        <v>2608.9</v>
      </c>
      <c r="I39" s="115">
        <v>27268.5</v>
      </c>
      <c r="J39" s="115">
        <v>31921.8</v>
      </c>
      <c r="K39" s="115">
        <f t="shared" si="0"/>
        <v>-4653.2999999999993</v>
      </c>
      <c r="L39" s="115">
        <v>204579.15880959795</v>
      </c>
      <c r="M39" s="172">
        <f t="shared" si="1"/>
        <v>-2.2745718708966002E-2</v>
      </c>
      <c r="N39" s="111"/>
    </row>
    <row r="40" spans="1:15" x14ac:dyDescent="0.2">
      <c r="A40" s="171">
        <v>1985</v>
      </c>
      <c r="B40" s="115">
        <v>5024.5</v>
      </c>
      <c r="C40" s="115">
        <v>5285.12</v>
      </c>
      <c r="D40" s="115">
        <v>5530.1</v>
      </c>
      <c r="E40" s="115">
        <v>5359.7</v>
      </c>
      <c r="F40" s="115">
        <v>5680.7800000000016</v>
      </c>
      <c r="G40" s="115">
        <v>26880.2</v>
      </c>
      <c r="H40" s="115">
        <v>2844.8</v>
      </c>
      <c r="I40" s="115">
        <v>29725</v>
      </c>
      <c r="J40" s="115">
        <v>36009.1</v>
      </c>
      <c r="K40" s="115">
        <f t="shared" si="0"/>
        <v>-6284.0999999999985</v>
      </c>
      <c r="L40" s="115">
        <v>242229.73731192976</v>
      </c>
      <c r="M40" s="172">
        <f t="shared" si="1"/>
        <v>-2.5942727221421581E-2</v>
      </c>
      <c r="N40" s="111"/>
    </row>
    <row r="41" spans="1:15" x14ac:dyDescent="0.2">
      <c r="A41" s="171">
        <v>1986</v>
      </c>
      <c r="B41" s="115">
        <v>5696.2</v>
      </c>
      <c r="C41" s="115">
        <v>5422.46</v>
      </c>
      <c r="D41" s="115">
        <v>8007.9</v>
      </c>
      <c r="E41" s="115">
        <v>7102.15</v>
      </c>
      <c r="F41" s="115">
        <v>9095.989999999998</v>
      </c>
      <c r="G41" s="115">
        <v>35324.699999999997</v>
      </c>
      <c r="H41" s="115">
        <v>4597.3</v>
      </c>
      <c r="I41" s="115">
        <v>39921.96</v>
      </c>
      <c r="J41" s="115">
        <v>54005.4</v>
      </c>
      <c r="K41" s="115">
        <f t="shared" si="0"/>
        <v>-14083.440000000002</v>
      </c>
      <c r="L41" s="115">
        <v>305666.56754648127</v>
      </c>
      <c r="M41" s="172">
        <f t="shared" si="1"/>
        <v>-4.6074518757627622E-2</v>
      </c>
      <c r="N41" s="244"/>
      <c r="O41" s="244"/>
    </row>
    <row r="42" spans="1:15" s="124" customFormat="1" x14ac:dyDescent="0.2">
      <c r="A42" s="245">
        <v>1987</v>
      </c>
      <c r="B42" s="226">
        <v>6312</v>
      </c>
      <c r="C42" s="226">
        <v>6605.19</v>
      </c>
      <c r="D42" s="226">
        <v>10617.5</v>
      </c>
      <c r="E42" s="226">
        <v>9385.9</v>
      </c>
      <c r="F42" s="226">
        <v>8043.1099999999988</v>
      </c>
      <c r="G42" s="226">
        <v>40963.699999999997</v>
      </c>
      <c r="H42" s="226">
        <v>3610</v>
      </c>
      <c r="I42" s="226">
        <v>44573.7</v>
      </c>
      <c r="J42" s="226">
        <v>50355.8</v>
      </c>
      <c r="K42" s="226">
        <f t="shared" si="0"/>
        <v>-5782.1000000000058</v>
      </c>
      <c r="L42" s="226">
        <v>366647.91598704376</v>
      </c>
      <c r="M42" s="246">
        <f t="shared" si="1"/>
        <v>-1.5770170094746502E-2</v>
      </c>
      <c r="N42" s="247"/>
      <c r="O42" s="247"/>
    </row>
    <row r="43" spans="1:15" x14ac:dyDescent="0.2">
      <c r="A43" s="171">
        <v>1988</v>
      </c>
      <c r="B43" s="115">
        <v>8235.5</v>
      </c>
      <c r="C43" s="115">
        <v>7433.4</v>
      </c>
      <c r="D43" s="115">
        <v>13037.8</v>
      </c>
      <c r="E43" s="115">
        <v>9394.1</v>
      </c>
      <c r="F43" s="115">
        <v>10583.1</v>
      </c>
      <c r="G43" s="115">
        <v>48683.9</v>
      </c>
      <c r="H43" s="115">
        <v>3876.8</v>
      </c>
      <c r="I43" s="115">
        <v>52560.7</v>
      </c>
      <c r="J43" s="115">
        <v>63034.900000000009</v>
      </c>
      <c r="K43" s="115">
        <f t="shared" si="0"/>
        <v>-10474.200000000012</v>
      </c>
      <c r="L43" s="115">
        <v>459572.32273602311</v>
      </c>
      <c r="M43" s="172">
        <f t="shared" si="1"/>
        <v>-2.2791189725357677E-2</v>
      </c>
      <c r="N43" s="244"/>
      <c r="O43" s="244"/>
    </row>
    <row r="44" spans="1:15" x14ac:dyDescent="0.2">
      <c r="A44" s="171">
        <v>1989</v>
      </c>
      <c r="B44" s="115">
        <v>9507.1</v>
      </c>
      <c r="C44" s="115">
        <v>9535.4</v>
      </c>
      <c r="D44" s="115">
        <v>16772.45</v>
      </c>
      <c r="E44" s="115">
        <v>12624.1</v>
      </c>
      <c r="F44" s="115">
        <v>11428.35</v>
      </c>
      <c r="G44" s="115">
        <v>59867.4</v>
      </c>
      <c r="H44" s="115">
        <v>3789.2</v>
      </c>
      <c r="I44" s="115">
        <v>63656.6</v>
      </c>
      <c r="J44" s="115">
        <v>82430</v>
      </c>
      <c r="K44" s="115">
        <f t="shared" si="0"/>
        <v>-18773.400000000001</v>
      </c>
      <c r="L44" s="115">
        <v>556933.86852013669</v>
      </c>
      <c r="M44" s="172">
        <f t="shared" si="1"/>
        <v>-3.3708490471021202E-2</v>
      </c>
      <c r="N44" s="244"/>
      <c r="O44" s="244"/>
    </row>
    <row r="45" spans="1:15" s="124" customFormat="1" x14ac:dyDescent="0.2">
      <c r="A45" s="245">
        <v>1990</v>
      </c>
      <c r="B45" s="248">
        <v>11820.2</v>
      </c>
      <c r="C45" s="248">
        <v>11096</v>
      </c>
      <c r="D45" s="248">
        <v>21326</v>
      </c>
      <c r="E45" s="248">
        <v>15053.25</v>
      </c>
      <c r="F45" s="226">
        <v>11625.5</v>
      </c>
      <c r="G45" s="249">
        <v>70920.95</v>
      </c>
      <c r="H45" s="248">
        <v>3135.3000000000029</v>
      </c>
      <c r="I45" s="248">
        <v>74056.25</v>
      </c>
      <c r="J45" s="226">
        <v>99142.699999999983</v>
      </c>
      <c r="K45" s="115">
        <f t="shared" si="0"/>
        <v>-25086.449999999983</v>
      </c>
      <c r="L45" s="226">
        <v>677712.48300431436</v>
      </c>
      <c r="M45" s="246">
        <f t="shared" si="1"/>
        <v>-3.7016361110527578E-2</v>
      </c>
      <c r="N45" s="244"/>
      <c r="O45" s="244"/>
    </row>
    <row r="46" spans="1:15" x14ac:dyDescent="0.2">
      <c r="A46" s="171">
        <v>1991</v>
      </c>
      <c r="B46" s="250">
        <v>14543.9</v>
      </c>
      <c r="C46" s="250">
        <v>11119.4</v>
      </c>
      <c r="D46" s="250">
        <v>35082</v>
      </c>
      <c r="E46" s="250">
        <v>16024.800000000001</v>
      </c>
      <c r="F46" s="115">
        <v>19808.300000000003</v>
      </c>
      <c r="G46" s="242">
        <v>96578.4</v>
      </c>
      <c r="H46" s="250">
        <v>4168.8000000000029</v>
      </c>
      <c r="I46" s="250">
        <v>100747.2</v>
      </c>
      <c r="J46" s="115">
        <v>123387.5</v>
      </c>
      <c r="K46" s="115">
        <f t="shared" si="0"/>
        <v>-22640.300000000003</v>
      </c>
      <c r="L46" s="115">
        <v>876910.56429340004</v>
      </c>
      <c r="M46" s="172">
        <f t="shared" si="1"/>
        <v>-2.5818254360116165E-2</v>
      </c>
      <c r="N46" s="244"/>
      <c r="O46" s="244"/>
    </row>
    <row r="47" spans="1:15" x14ac:dyDescent="0.2">
      <c r="A47" s="171">
        <v>1992</v>
      </c>
      <c r="B47" s="250">
        <v>19013.439999999999</v>
      </c>
      <c r="C47" s="250">
        <v>22840.400000000001</v>
      </c>
      <c r="D47" s="250">
        <v>50816</v>
      </c>
      <c r="E47" s="250">
        <v>25470.2</v>
      </c>
      <c r="F47" s="115">
        <v>15470.669999999995</v>
      </c>
      <c r="G47" s="242">
        <v>133610.71</v>
      </c>
      <c r="H47" s="250">
        <v>6681.9000000000233</v>
      </c>
      <c r="I47" s="250">
        <v>140292.61000000002</v>
      </c>
      <c r="J47" s="115">
        <v>158336</v>
      </c>
      <c r="K47" s="115">
        <f t="shared" si="0"/>
        <v>-18043.389999999985</v>
      </c>
      <c r="L47" s="115">
        <v>1153204.66382326</v>
      </c>
      <c r="M47" s="172">
        <f t="shared" si="1"/>
        <v>-1.5646303354497456E-2</v>
      </c>
      <c r="N47" s="244"/>
      <c r="O47" s="244"/>
    </row>
    <row r="48" spans="1:15" x14ac:dyDescent="0.2">
      <c r="A48" s="171">
        <v>1993</v>
      </c>
      <c r="B48" s="250">
        <v>26940.5</v>
      </c>
      <c r="C48" s="250">
        <v>25444.300000000003</v>
      </c>
      <c r="D48" s="250">
        <v>56497</v>
      </c>
      <c r="E48" s="250">
        <v>30757.4</v>
      </c>
      <c r="F48" s="115">
        <v>15757.400000000031</v>
      </c>
      <c r="G48" s="242">
        <v>155396.60000000003</v>
      </c>
      <c r="H48" s="250">
        <v>7586.0999999999767</v>
      </c>
      <c r="I48" s="250">
        <v>162982.70000000001</v>
      </c>
      <c r="J48" s="115">
        <v>188243.3</v>
      </c>
      <c r="K48" s="115">
        <f t="shared" si="0"/>
        <v>-25260.599999999977</v>
      </c>
      <c r="L48" s="115">
        <v>1370292.30533168</v>
      </c>
      <c r="M48" s="172">
        <f t="shared" si="1"/>
        <v>-1.8434460955311018E-2</v>
      </c>
      <c r="N48" s="244"/>
      <c r="O48" s="244"/>
    </row>
    <row r="49" spans="1:15" x14ac:dyDescent="0.2">
      <c r="A49" s="171">
        <f>A48+1</f>
        <v>1994</v>
      </c>
      <c r="B49" s="250">
        <v>37977</v>
      </c>
      <c r="C49" s="250">
        <v>32029.4</v>
      </c>
      <c r="D49" s="250">
        <v>67762.600000000006</v>
      </c>
      <c r="E49" s="250">
        <v>37287.4</v>
      </c>
      <c r="F49" s="115">
        <v>17643.200000000033</v>
      </c>
      <c r="G49" s="242">
        <v>192699.60000000003</v>
      </c>
      <c r="H49" s="250">
        <v>10701.800000000017</v>
      </c>
      <c r="I49" s="250">
        <v>203401.40000000005</v>
      </c>
      <c r="J49" s="115">
        <v>286958.5</v>
      </c>
      <c r="K49" s="115">
        <f t="shared" si="0"/>
        <v>-83557.099999999948</v>
      </c>
      <c r="L49" s="115">
        <v>1658236.4791826999</v>
      </c>
      <c r="M49" s="172">
        <f>K49/L49</f>
        <v>-5.0389133907597417E-2</v>
      </c>
      <c r="N49" s="244"/>
      <c r="O49" s="244"/>
    </row>
    <row r="50" spans="1:15" x14ac:dyDescent="0.2">
      <c r="A50" s="171">
        <f>A49+1</f>
        <v>1995</v>
      </c>
      <c r="B50" s="250">
        <v>44389.1</v>
      </c>
      <c r="C50" s="250">
        <v>33314.300000000003</v>
      </c>
      <c r="D50" s="250">
        <v>79182.7</v>
      </c>
      <c r="E50" s="250">
        <v>46416.5</v>
      </c>
      <c r="F50" s="115">
        <v>25056.099999999991</v>
      </c>
      <c r="G50" s="242">
        <v>228358.7</v>
      </c>
      <c r="H50" s="250">
        <v>12656.100000000006</v>
      </c>
      <c r="I50" s="250">
        <v>241014.80000000002</v>
      </c>
      <c r="J50" s="115">
        <v>337663.2</v>
      </c>
      <c r="K50" s="115">
        <f t="shared" si="0"/>
        <v>-96648.4</v>
      </c>
      <c r="L50" s="115">
        <v>2105686.98435291</v>
      </c>
      <c r="M50" s="172">
        <f>K50/L50</f>
        <v>-4.5898749775337866E-2</v>
      </c>
      <c r="N50" s="244"/>
      <c r="O50" s="244"/>
    </row>
    <row r="51" spans="1:15" x14ac:dyDescent="0.2">
      <c r="A51" s="171">
        <f>A50+1</f>
        <v>1996</v>
      </c>
      <c r="B51" s="250">
        <v>50652.59</v>
      </c>
      <c r="C51" s="250">
        <v>46559.1</v>
      </c>
      <c r="D51" s="250">
        <v>131195.70000000001</v>
      </c>
      <c r="E51" s="250">
        <v>40870.6</v>
      </c>
      <c r="F51" s="115">
        <v>23266.69999999999</v>
      </c>
      <c r="G51" s="242">
        <v>292544.69</v>
      </c>
      <c r="H51" s="250">
        <v>14410.100000000035</v>
      </c>
      <c r="I51" s="250">
        <v>306954.79000000004</v>
      </c>
      <c r="J51" s="115">
        <v>413864.70000000007</v>
      </c>
      <c r="K51" s="115">
        <f t="shared" si="0"/>
        <v>-106909.91000000003</v>
      </c>
      <c r="L51" s="115">
        <v>2459956.9609985598</v>
      </c>
      <c r="M51" s="172">
        <f>K51/L51</f>
        <v>-4.3460073365105767E-2</v>
      </c>
      <c r="N51" s="244"/>
      <c r="O51" s="244"/>
    </row>
    <row r="52" spans="1:15" x14ac:dyDescent="0.2">
      <c r="A52" s="171">
        <f>A51+1</f>
        <v>1997</v>
      </c>
      <c r="B52" s="250">
        <v>62462.9</v>
      </c>
      <c r="C52" s="250">
        <v>68949.600000000006</v>
      </c>
      <c r="D52" s="250">
        <v>148038.6</v>
      </c>
      <c r="E52" s="250">
        <v>43537.100000000006</v>
      </c>
      <c r="F52" s="115">
        <v>36579.179999999964</v>
      </c>
      <c r="G52" s="242">
        <v>359567.38</v>
      </c>
      <c r="H52" s="250">
        <v>15795.900000000023</v>
      </c>
      <c r="I52" s="250">
        <v>375363.28</v>
      </c>
      <c r="J52" s="115">
        <v>465482.3</v>
      </c>
      <c r="K52" s="115">
        <f t="shared" si="0"/>
        <v>-90119.01999999996</v>
      </c>
      <c r="L52" s="115">
        <v>2984019.8384929998</v>
      </c>
      <c r="M52" s="172">
        <f>K52/L52</f>
        <v>-3.0200543185903275E-2</v>
      </c>
      <c r="N52" s="244"/>
      <c r="O52" s="244"/>
    </row>
    <row r="53" spans="1:15" x14ac:dyDescent="0.2">
      <c r="A53" s="171">
        <f>A52+1</f>
        <v>1998</v>
      </c>
      <c r="B53" s="250">
        <v>84749.7</v>
      </c>
      <c r="C53" s="250">
        <v>92435.299999999988</v>
      </c>
      <c r="D53" s="250">
        <v>175742.3</v>
      </c>
      <c r="E53" s="250">
        <v>47658.700000000004</v>
      </c>
      <c r="F53" s="115">
        <v>39617.799999999996</v>
      </c>
      <c r="G53" s="242">
        <v>440203.8</v>
      </c>
      <c r="H53" s="250">
        <v>19499.899999999965</v>
      </c>
      <c r="I53" s="250">
        <v>459703.69999999995</v>
      </c>
      <c r="J53" s="250">
        <v>548936.19999999995</v>
      </c>
      <c r="K53" s="115">
        <f t="shared" si="0"/>
        <v>-89232.5</v>
      </c>
      <c r="L53" s="115">
        <v>3626829.9983179602</v>
      </c>
      <c r="M53" s="172">
        <f t="shared" ref="M53:M70" si="2">K53/L53</f>
        <v>-2.4603441584354371E-2</v>
      </c>
      <c r="N53" s="244"/>
      <c r="O53" s="244"/>
    </row>
    <row r="54" spans="1:15" x14ac:dyDescent="0.2">
      <c r="A54" s="171">
        <f t="shared" ref="A54:A70" si="3">A53+1</f>
        <v>1999</v>
      </c>
      <c r="B54" s="250">
        <v>127678.39999999999</v>
      </c>
      <c r="C54" s="250">
        <v>100570.5</v>
      </c>
      <c r="D54" s="250">
        <v>195277.40000000002</v>
      </c>
      <c r="E54" s="250">
        <v>37870.800000000003</v>
      </c>
      <c r="F54" s="250">
        <v>60160.10000000002</v>
      </c>
      <c r="G54" s="242">
        <v>521557.2</v>
      </c>
      <c r="H54" s="250">
        <v>21413.100000000035</v>
      </c>
      <c r="I54" s="250">
        <v>542970.30000000005</v>
      </c>
      <c r="J54" s="250">
        <v>663077.83519999997</v>
      </c>
      <c r="K54" s="115">
        <f t="shared" si="0"/>
        <v>-120107.53519999993</v>
      </c>
      <c r="L54" s="250">
        <v>4512763.2710846197</v>
      </c>
      <c r="M54" s="172">
        <f t="shared" si="2"/>
        <v>-2.6615075505862441E-2</v>
      </c>
      <c r="N54" s="244"/>
      <c r="O54" s="244"/>
    </row>
    <row r="55" spans="1:15" x14ac:dyDescent="0.2">
      <c r="A55" s="171">
        <f t="shared" si="3"/>
        <v>2000</v>
      </c>
      <c r="B55" s="250">
        <v>128805.09999999999</v>
      </c>
      <c r="C55" s="250">
        <v>117218.9</v>
      </c>
      <c r="D55" s="250">
        <v>222774.7</v>
      </c>
      <c r="E55" s="250">
        <v>40484.700000000004</v>
      </c>
      <c r="F55" s="250">
        <v>75787.5</v>
      </c>
      <c r="G55" s="242">
        <v>585070.9</v>
      </c>
      <c r="H55" s="250">
        <v>23466.900000000023</v>
      </c>
      <c r="I55" s="250">
        <v>608537.80000000005</v>
      </c>
      <c r="J55" s="250">
        <v>761305.8</v>
      </c>
      <c r="K55" s="115">
        <f t="shared" si="0"/>
        <v>-152768</v>
      </c>
      <c r="L55" s="250">
        <v>4914534.3485562699</v>
      </c>
      <c r="M55" s="172">
        <f t="shared" si="2"/>
        <v>-3.1084938910820363E-2</v>
      </c>
      <c r="N55" s="244"/>
      <c r="O55" s="244"/>
    </row>
    <row r="56" spans="1:15" x14ac:dyDescent="0.2">
      <c r="A56" s="171">
        <f t="shared" si="3"/>
        <v>2001</v>
      </c>
      <c r="B56" s="250">
        <v>163059.5</v>
      </c>
      <c r="C56" s="250">
        <v>95787.5</v>
      </c>
      <c r="D56" s="250">
        <v>266281.80000000005</v>
      </c>
      <c r="E56" s="250">
        <v>45306.6</v>
      </c>
      <c r="F56" s="250">
        <v>121367.50000000009</v>
      </c>
      <c r="G56" s="242">
        <v>691802.90000000014</v>
      </c>
      <c r="H56" s="250">
        <v>30289.099999999977</v>
      </c>
      <c r="I56" s="250">
        <v>722092.00000000012</v>
      </c>
      <c r="J56" s="250">
        <v>882271.87</v>
      </c>
      <c r="K56" s="115">
        <f t="shared" si="0"/>
        <v>-160179.86999999988</v>
      </c>
      <c r="L56" s="250">
        <v>5394652.9216548596</v>
      </c>
      <c r="M56" s="172">
        <f t="shared" si="2"/>
        <v>-2.9692340235090271E-2</v>
      </c>
      <c r="N56" s="244"/>
      <c r="O56" s="244"/>
    </row>
    <row r="57" spans="1:15" x14ac:dyDescent="0.2">
      <c r="A57" s="171">
        <f t="shared" si="3"/>
        <v>2002</v>
      </c>
      <c r="B57" s="250">
        <v>185600.3</v>
      </c>
      <c r="C57" s="250">
        <v>65440</v>
      </c>
      <c r="D57" s="250">
        <v>297621.40000000002</v>
      </c>
      <c r="E57" s="250">
        <v>50605.899999999994</v>
      </c>
      <c r="F57" s="250">
        <v>178816.43900000004</v>
      </c>
      <c r="G57" s="242">
        <v>778084.03900000011</v>
      </c>
      <c r="H57" s="250">
        <v>30666.657999999938</v>
      </c>
      <c r="I57" s="250">
        <v>808750.69700000004</v>
      </c>
      <c r="J57" s="250">
        <v>1068113.5</v>
      </c>
      <c r="K57" s="115">
        <f t="shared" si="0"/>
        <v>-259362.80299999996</v>
      </c>
      <c r="L57" s="250">
        <v>6060944.3502907101</v>
      </c>
      <c r="M57" s="172">
        <f t="shared" si="2"/>
        <v>-4.2792473913336584E-2</v>
      </c>
      <c r="N57" s="111"/>
    </row>
    <row r="58" spans="1:15" x14ac:dyDescent="0.2">
      <c r="A58" s="171">
        <f t="shared" si="3"/>
        <v>2003</v>
      </c>
      <c r="B58" s="250">
        <v>233930.9</v>
      </c>
      <c r="C58" s="250">
        <v>66110.399999999994</v>
      </c>
      <c r="D58" s="250">
        <v>331459.59999999998</v>
      </c>
      <c r="E58" s="250">
        <v>54644.800000000003</v>
      </c>
      <c r="F58" s="250">
        <v>220459.60000000003</v>
      </c>
      <c r="G58" s="242">
        <v>906605.3</v>
      </c>
      <c r="H58" s="250">
        <v>45838.899999999907</v>
      </c>
      <c r="I58" s="250">
        <v>952444.2</v>
      </c>
      <c r="J58" s="250">
        <v>1173060.6848732068</v>
      </c>
      <c r="K58" s="115">
        <f t="shared" si="0"/>
        <v>-220616.48487320682</v>
      </c>
      <c r="L58" s="250">
        <v>6983599.2544082999</v>
      </c>
      <c r="M58" s="172">
        <f t="shared" si="2"/>
        <v>-3.159065645611691E-2</v>
      </c>
      <c r="N58" s="111"/>
    </row>
    <row r="59" spans="1:15" x14ac:dyDescent="0.2">
      <c r="A59" s="171">
        <f t="shared" si="3"/>
        <v>2004</v>
      </c>
      <c r="B59" s="250">
        <v>267446.3</v>
      </c>
      <c r="C59" s="250">
        <v>73083.819999999992</v>
      </c>
      <c r="D59" s="250">
        <v>397376.69999999995</v>
      </c>
      <c r="E59" s="250">
        <v>66794.8</v>
      </c>
      <c r="F59" s="250">
        <v>253233.39999999985</v>
      </c>
      <c r="G59" s="242">
        <v>1057935.0199999998</v>
      </c>
      <c r="H59" s="250">
        <v>49704.59999999986</v>
      </c>
      <c r="I59" s="250">
        <v>1107639.6199999996</v>
      </c>
      <c r="J59" s="250">
        <v>1329851.8999999999</v>
      </c>
      <c r="K59" s="115">
        <f t="shared" si="0"/>
        <v>-222212.28000000026</v>
      </c>
      <c r="L59" s="250">
        <v>8143550.10319658</v>
      </c>
      <c r="M59" s="172">
        <f t="shared" si="2"/>
        <v>-2.7286905242073171E-2</v>
      </c>
      <c r="N59" s="111"/>
    </row>
    <row r="60" spans="1:15" x14ac:dyDescent="0.2">
      <c r="A60" s="171">
        <f t="shared" si="3"/>
        <v>2005</v>
      </c>
      <c r="B60" s="250">
        <v>324223.57</v>
      </c>
      <c r="C60" s="250">
        <v>90912.792892810015</v>
      </c>
      <c r="D60" s="250">
        <v>485167.53519625001</v>
      </c>
      <c r="E60" s="250">
        <v>82446.049365640007</v>
      </c>
      <c r="F60" s="250">
        <v>283028.71264111996</v>
      </c>
      <c r="G60" s="242">
        <v>1265778.66009582</v>
      </c>
      <c r="H60" s="250">
        <v>55530.050000000047</v>
      </c>
      <c r="I60" s="250">
        <v>1321308.71009582</v>
      </c>
      <c r="J60" s="250">
        <v>1521590.0439369199</v>
      </c>
      <c r="K60" s="115">
        <f t="shared" si="0"/>
        <v>-200281.33384109987</v>
      </c>
      <c r="L60" s="250">
        <v>9538976.6926380005</v>
      </c>
      <c r="M60" s="172">
        <f t="shared" si="2"/>
        <v>-2.0996102652779638E-2</v>
      </c>
      <c r="N60" s="111"/>
    </row>
    <row r="61" spans="1:15" x14ac:dyDescent="0.2">
      <c r="A61" s="171">
        <f t="shared" si="3"/>
        <v>2006</v>
      </c>
      <c r="B61" s="250">
        <v>394095.1</v>
      </c>
      <c r="C61" s="250">
        <v>111537.5841371</v>
      </c>
      <c r="D61" s="250">
        <v>626706.86625247006</v>
      </c>
      <c r="E61" s="250">
        <v>105742.51598153001</v>
      </c>
      <c r="F61" s="250">
        <v>339650.90475312975</v>
      </c>
      <c r="G61" s="242">
        <v>1577732.97112423</v>
      </c>
      <c r="H61" s="250">
        <v>60055.085554870078</v>
      </c>
      <c r="I61" s="250">
        <v>1637788.0566791</v>
      </c>
      <c r="J61" s="250">
        <v>1759410.4138913001</v>
      </c>
      <c r="K61" s="115">
        <f t="shared" si="0"/>
        <v>-121622.35721220006</v>
      </c>
      <c r="L61" s="250">
        <v>11517821.768818</v>
      </c>
      <c r="M61" s="172">
        <f t="shared" si="2"/>
        <v>-1.0559492901814661E-2</v>
      </c>
      <c r="N61" s="111"/>
    </row>
    <row r="62" spans="1:15" x14ac:dyDescent="0.2">
      <c r="A62" s="171">
        <f t="shared" si="3"/>
        <v>2007</v>
      </c>
      <c r="B62" s="250">
        <v>531551.76660392992</v>
      </c>
      <c r="C62" s="250">
        <v>153642.90434918998</v>
      </c>
      <c r="D62" s="250">
        <v>797850.34806325007</v>
      </c>
      <c r="E62" s="250">
        <v>134576.00270678001</v>
      </c>
      <c r="F62" s="250">
        <v>411320.80314836011</v>
      </c>
      <c r="G62" s="242">
        <v>2028941.82487151</v>
      </c>
      <c r="H62" s="250">
        <v>75509.227659669938</v>
      </c>
      <c r="I62" s="250">
        <v>2104451.05253118</v>
      </c>
      <c r="J62" s="250">
        <v>2027132.5254820101</v>
      </c>
      <c r="K62" s="115">
        <f t="shared" si="0"/>
        <v>77318.527049169876</v>
      </c>
      <c r="L62" s="250">
        <v>13598403.0184398</v>
      </c>
      <c r="M62" s="172">
        <f t="shared" si="2"/>
        <v>5.6858534744354816E-3</v>
      </c>
      <c r="N62" s="111"/>
    </row>
    <row r="63" spans="1:15" x14ac:dyDescent="0.2">
      <c r="A63" s="171">
        <f t="shared" si="3"/>
        <v>2008</v>
      </c>
      <c r="B63" s="250">
        <v>689224.63711429993</v>
      </c>
      <c r="C63" s="250">
        <v>164267.65349948002</v>
      </c>
      <c r="D63" s="250">
        <v>936720.9369953</v>
      </c>
      <c r="E63" s="250">
        <v>156816.03805166</v>
      </c>
      <c r="F63" s="250">
        <v>461549.35945746017</v>
      </c>
      <c r="G63" s="242">
        <v>2408578.6251182002</v>
      </c>
      <c r="H63" s="250">
        <v>80972.564948639832</v>
      </c>
      <c r="I63" s="250">
        <v>2489551.19006684</v>
      </c>
      <c r="J63" s="250">
        <v>2395527.0789021999</v>
      </c>
      <c r="K63" s="115">
        <f t="shared" si="0"/>
        <v>94024.11116464017</v>
      </c>
      <c r="L63" s="250">
        <v>15701760.388541199</v>
      </c>
      <c r="M63" s="172">
        <f t="shared" si="2"/>
        <v>5.9881254609678606E-3</v>
      </c>
      <c r="N63" s="111"/>
    </row>
    <row r="64" spans="1:15" x14ac:dyDescent="0.2">
      <c r="A64" s="171">
        <f t="shared" si="3"/>
        <v>2009</v>
      </c>
      <c r="B64" s="250">
        <v>687420.23439278989</v>
      </c>
      <c r="C64" s="250">
        <v>117443.81827521999</v>
      </c>
      <c r="D64" s="250">
        <v>830537.90536244004</v>
      </c>
      <c r="E64" s="250">
        <v>117255.97644725</v>
      </c>
      <c r="F64" s="250">
        <v>509632.0087469602</v>
      </c>
      <c r="G64" s="242">
        <v>2262289.9432246601</v>
      </c>
      <c r="H64" s="250">
        <v>96848.224223700352</v>
      </c>
      <c r="I64" s="250">
        <v>2359138.1674483605</v>
      </c>
      <c r="J64" s="250">
        <v>2936305.7113323999</v>
      </c>
      <c r="K64" s="115">
        <f t="shared" si="0"/>
        <v>-577167.54388403939</v>
      </c>
      <c r="L64" s="250">
        <v>16844745.115555599</v>
      </c>
      <c r="M64" s="172">
        <f t="shared" si="2"/>
        <v>-3.4263952343870321E-2</v>
      </c>
      <c r="N64" s="111"/>
    </row>
    <row r="65" spans="1:14" x14ac:dyDescent="0.2">
      <c r="A65" s="171">
        <f t="shared" si="3"/>
        <v>2010</v>
      </c>
      <c r="B65" s="250">
        <v>748093.58276808995</v>
      </c>
      <c r="C65" s="250">
        <v>146834.25383299001</v>
      </c>
      <c r="D65" s="250">
        <v>920297.73456466012</v>
      </c>
      <c r="E65" s="250">
        <v>126134.42404000001</v>
      </c>
      <c r="F65" s="250">
        <v>550292.06649978017</v>
      </c>
      <c r="G65" s="250">
        <v>2491652.0617055204</v>
      </c>
      <c r="H65" s="250">
        <v>249973.39696667995</v>
      </c>
      <c r="I65" s="250">
        <v>2741625.4586722003</v>
      </c>
      <c r="J65" s="250">
        <v>3724577.7951002</v>
      </c>
      <c r="K65" s="115">
        <f t="shared" si="0"/>
        <v>-982952.33642799966</v>
      </c>
      <c r="L65" s="250">
        <v>19086720.589348599</v>
      </c>
      <c r="M65" s="172">
        <f t="shared" si="2"/>
        <v>-5.1499278350443246E-2</v>
      </c>
      <c r="N65" s="111"/>
    </row>
    <row r="66" spans="1:14" x14ac:dyDescent="0.2">
      <c r="A66" s="171">
        <f t="shared" si="3"/>
        <v>2011</v>
      </c>
      <c r="B66" s="250">
        <v>828692.33210570994</v>
      </c>
      <c r="C66" s="250">
        <v>174427.95126624999</v>
      </c>
      <c r="D66" s="250">
        <v>1029811.12734746</v>
      </c>
      <c r="E66" s="250">
        <v>146510.34128706</v>
      </c>
      <c r="F66" s="250">
        <v>589891.16031145002</v>
      </c>
      <c r="G66" s="250">
        <v>2769332.9123179298</v>
      </c>
      <c r="H66" s="250">
        <v>254800.97747025033</v>
      </c>
      <c r="I66" s="250">
        <v>3024133.8897881801</v>
      </c>
      <c r="J66" s="250">
        <v>3869794.6198298</v>
      </c>
      <c r="K66" s="115">
        <f t="shared" si="0"/>
        <v>-845660.73004161986</v>
      </c>
      <c r="L66" s="250">
        <v>20852224.678257</v>
      </c>
      <c r="M66" s="172">
        <f t="shared" si="2"/>
        <v>-4.0554940448316097E-2</v>
      </c>
      <c r="N66" s="111"/>
    </row>
    <row r="67" spans="1:14" x14ac:dyDescent="0.2">
      <c r="A67" s="171">
        <f t="shared" si="3"/>
        <v>2012</v>
      </c>
      <c r="B67" s="250">
        <v>891668.38359977992</v>
      </c>
      <c r="C67" s="250">
        <v>187862.54932736998</v>
      </c>
      <c r="D67" s="250">
        <v>1122977.9244156999</v>
      </c>
      <c r="E67" s="250">
        <v>152274.36630224</v>
      </c>
      <c r="F67" s="250">
        <v>653138.96376921958</v>
      </c>
      <c r="G67" s="250">
        <v>3007922.1874143095</v>
      </c>
      <c r="H67" s="250">
        <v>262445.72941796016</v>
      </c>
      <c r="I67" s="250">
        <v>3270367.9168322696</v>
      </c>
      <c r="J67" s="250">
        <v>4275492.0062066503</v>
      </c>
      <c r="K67" s="115">
        <f t="shared" si="0"/>
        <v>-1005124.0893743807</v>
      </c>
      <c r="L67" s="250">
        <v>22781773.073260099</v>
      </c>
      <c r="M67" s="172">
        <f t="shared" si="2"/>
        <v>-4.4119660315383266E-2</v>
      </c>
      <c r="N67" s="111"/>
    </row>
    <row r="68" spans="1:14" x14ac:dyDescent="0.2">
      <c r="A68" s="171">
        <f t="shared" si="3"/>
        <v>2013</v>
      </c>
      <c r="B68" s="250">
        <v>1014439.20384889</v>
      </c>
      <c r="C68" s="250">
        <v>176404.57767929003</v>
      </c>
      <c r="D68" s="250">
        <v>1176744.792895</v>
      </c>
      <c r="E68" s="250">
        <v>154576.07569920999</v>
      </c>
      <c r="F68" s="250">
        <v>770144.19115635031</v>
      </c>
      <c r="G68" s="250">
        <v>3292308.8412787402</v>
      </c>
      <c r="H68" s="250">
        <v>243893.60557582043</v>
      </c>
      <c r="I68" s="250">
        <v>3536202.4468545606</v>
      </c>
      <c r="J68" s="250">
        <v>4872299.3637370002</v>
      </c>
      <c r="K68" s="115">
        <f t="shared" si="0"/>
        <v>-1336096.9168824395</v>
      </c>
      <c r="L68" s="250">
        <v>24606874.826800998</v>
      </c>
      <c r="M68" s="172">
        <f t="shared" si="2"/>
        <v>-5.4297708517914135E-2</v>
      </c>
      <c r="N68" s="111"/>
    </row>
    <row r="69" spans="1:14" x14ac:dyDescent="0.2">
      <c r="A69" s="171">
        <f t="shared" si="3"/>
        <v>2014</v>
      </c>
      <c r="B69" s="250">
        <v>1091470.0777788199</v>
      </c>
      <c r="C69" s="250">
        <v>195837.76081959001</v>
      </c>
      <c r="D69" s="250">
        <v>1266797.5751280999</v>
      </c>
      <c r="E69" s="250">
        <v>169119.85756544</v>
      </c>
      <c r="F69" s="250">
        <v>799217.22152258013</v>
      </c>
      <c r="G69" s="250">
        <v>3522442.4928145302</v>
      </c>
      <c r="H69" s="250">
        <v>275077.08734804997</v>
      </c>
      <c r="I69" s="250">
        <v>3797519.5801625801</v>
      </c>
      <c r="J69" s="164">
        <v>5325778.0565406997</v>
      </c>
      <c r="K69" s="115">
        <f t="shared" ref="K69:K70" si="4">I69-J69</f>
        <v>-1528258.4763781196</v>
      </c>
      <c r="L69" s="250">
        <v>26675006.4243985</v>
      </c>
      <c r="M69" s="172">
        <f t="shared" si="2"/>
        <v>-5.7291775381927784E-2</v>
      </c>
      <c r="N69" s="111"/>
    </row>
    <row r="70" spans="1:14" x14ac:dyDescent="0.2">
      <c r="A70" s="171">
        <f t="shared" si="3"/>
        <v>2015</v>
      </c>
      <c r="B70" s="250">
        <v>1247308.4302087901</v>
      </c>
      <c r="C70" s="250">
        <v>224589.96751290001</v>
      </c>
      <c r="D70" s="250">
        <v>1336074.8360045599</v>
      </c>
      <c r="E70" s="250">
        <v>174568.16672278999</v>
      </c>
      <c r="F70" s="250">
        <v>879371.71521653968</v>
      </c>
      <c r="G70" s="250">
        <v>3861913.1156655797</v>
      </c>
      <c r="H70" s="250">
        <v>318240.19080752041</v>
      </c>
      <c r="I70" s="250">
        <v>4180153.3064731001</v>
      </c>
      <c r="J70" s="164">
        <v>5843182.6839635</v>
      </c>
      <c r="K70" s="115">
        <f t="shared" si="4"/>
        <v>-1663029.3774903999</v>
      </c>
      <c r="L70" s="250">
        <v>28098968.819995899</v>
      </c>
      <c r="M70" s="172">
        <f t="shared" si="2"/>
        <v>-5.9184712013593481E-2</v>
      </c>
      <c r="N70" s="111"/>
    </row>
    <row r="71" spans="1:14" x14ac:dyDescent="0.2">
      <c r="A71" s="171"/>
      <c r="N71" s="111"/>
    </row>
    <row r="72" spans="1:14" x14ac:dyDescent="0.2">
      <c r="N72" s="111"/>
    </row>
    <row r="73" spans="1:14" x14ac:dyDescent="0.2">
      <c r="A73" s="110" t="s">
        <v>19</v>
      </c>
      <c r="F73" s="141"/>
      <c r="N73" s="111"/>
    </row>
    <row r="74" spans="1:14" x14ac:dyDescent="0.2">
      <c r="A74" s="166"/>
      <c r="N74" s="111"/>
    </row>
    <row r="75" spans="1:14" x14ac:dyDescent="0.2">
      <c r="A75" s="110" t="s">
        <v>99</v>
      </c>
      <c r="B75" s="176" t="s">
        <v>394</v>
      </c>
      <c r="N75" s="111"/>
    </row>
    <row r="76" spans="1:14" x14ac:dyDescent="0.2">
      <c r="A76" s="110" t="s">
        <v>100</v>
      </c>
      <c r="B76" s="176" t="s">
        <v>395</v>
      </c>
      <c r="N76" s="111"/>
    </row>
    <row r="77" spans="1:14" x14ac:dyDescent="0.2">
      <c r="A77" s="110" t="s">
        <v>101</v>
      </c>
      <c r="B77" s="176" t="s">
        <v>396</v>
      </c>
    </row>
    <row r="78" spans="1:14" x14ac:dyDescent="0.2">
      <c r="A78" s="110" t="s">
        <v>103</v>
      </c>
      <c r="B78" s="176" t="s">
        <v>397</v>
      </c>
    </row>
    <row r="79" spans="1:14" x14ac:dyDescent="0.2">
      <c r="A79" s="120" t="s">
        <v>105</v>
      </c>
      <c r="B79" s="143" t="s">
        <v>398</v>
      </c>
      <c r="C79" s="121"/>
      <c r="D79" s="121"/>
      <c r="E79" s="121"/>
      <c r="F79" s="121"/>
    </row>
    <row r="80" spans="1:14" x14ac:dyDescent="0.2">
      <c r="A80" s="110" t="s">
        <v>399</v>
      </c>
      <c r="B80" s="176" t="s">
        <v>169</v>
      </c>
    </row>
    <row r="81" spans="1:2" x14ac:dyDescent="0.2">
      <c r="A81" s="110" t="s">
        <v>107</v>
      </c>
      <c r="B81" s="176" t="s">
        <v>400</v>
      </c>
    </row>
    <row r="82" spans="1:2" x14ac:dyDescent="0.2">
      <c r="A82" s="110" t="s">
        <v>108</v>
      </c>
      <c r="B82" s="176" t="s">
        <v>401</v>
      </c>
    </row>
    <row r="83" spans="1:2" x14ac:dyDescent="0.2">
      <c r="A83" s="110" t="s">
        <v>180</v>
      </c>
      <c r="B83" s="176" t="s">
        <v>402</v>
      </c>
    </row>
    <row r="84" spans="1:2" x14ac:dyDescent="0.2">
      <c r="A84" s="110" t="s">
        <v>181</v>
      </c>
      <c r="B84" s="176" t="s">
        <v>403</v>
      </c>
    </row>
    <row r="85" spans="1:2" x14ac:dyDescent="0.2">
      <c r="A85" s="110" t="s">
        <v>210</v>
      </c>
      <c r="B85" s="176" t="s">
        <v>404</v>
      </c>
    </row>
    <row r="86" spans="1:2" x14ac:dyDescent="0.2">
      <c r="A86" s="110" t="s">
        <v>211</v>
      </c>
      <c r="B86" s="176" t="s">
        <v>276</v>
      </c>
    </row>
    <row r="87" spans="1:2" x14ac:dyDescent="0.2">
      <c r="A87" s="166"/>
    </row>
    <row r="88" spans="1:2" x14ac:dyDescent="0.2">
      <c r="A88" s="166"/>
      <c r="B88" s="176" t="s">
        <v>405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94"/>
  <sheetViews>
    <sheetView workbookViewId="0">
      <selection activeCell="E85" sqref="E85"/>
    </sheetView>
  </sheetViews>
  <sheetFormatPr baseColWidth="10" defaultColWidth="11.42578125" defaultRowHeight="12.75" x14ac:dyDescent="0.2"/>
  <cols>
    <col min="1" max="1" width="11.42578125" style="257" customWidth="1"/>
    <col min="2" max="2" width="13" style="49" customWidth="1"/>
    <col min="3" max="6" width="11.42578125" style="29" customWidth="1"/>
    <col min="7" max="7" width="11.5703125" style="28" bestFit="1" customWidth="1"/>
    <col min="8" max="16384" width="11.42578125" style="28"/>
  </cols>
  <sheetData>
    <row r="1" spans="1:9" x14ac:dyDescent="0.2">
      <c r="A1" s="251" t="s">
        <v>406</v>
      </c>
      <c r="B1" s="209"/>
      <c r="C1" s="164"/>
      <c r="D1" s="164"/>
      <c r="E1" s="164"/>
      <c r="F1" s="164"/>
    </row>
    <row r="2" spans="1:9" x14ac:dyDescent="0.2">
      <c r="A2" s="251" t="s">
        <v>352</v>
      </c>
      <c r="B2" s="209"/>
      <c r="C2" s="164"/>
      <c r="D2" s="164"/>
      <c r="E2" s="164"/>
      <c r="F2" s="164"/>
    </row>
    <row r="3" spans="1:9" x14ac:dyDescent="0.2">
      <c r="A3" s="251" t="s">
        <v>353</v>
      </c>
      <c r="B3" s="209"/>
      <c r="C3" s="164"/>
      <c r="D3" s="164"/>
      <c r="E3" s="164"/>
      <c r="F3" s="164"/>
    </row>
    <row r="4" spans="1:9" x14ac:dyDescent="0.2">
      <c r="A4" s="252"/>
      <c r="B4" s="209"/>
      <c r="C4" s="164"/>
      <c r="D4" s="164"/>
      <c r="E4" s="164"/>
      <c r="F4" s="164"/>
    </row>
    <row r="5" spans="1:9" s="33" customFormat="1" x14ac:dyDescent="0.2">
      <c r="A5" s="253"/>
      <c r="B5" s="168" t="s">
        <v>3</v>
      </c>
      <c r="C5" s="168" t="s">
        <v>4</v>
      </c>
      <c r="D5" s="168" t="s">
        <v>5</v>
      </c>
      <c r="E5" s="168" t="s">
        <v>6</v>
      </c>
      <c r="F5" s="168" t="s">
        <v>7</v>
      </c>
      <c r="G5" s="168" t="s">
        <v>8</v>
      </c>
      <c r="H5" s="168" t="s">
        <v>9</v>
      </c>
    </row>
    <row r="6" spans="1:9" x14ac:dyDescent="0.2">
      <c r="A6" s="254">
        <v>1984</v>
      </c>
      <c r="B6" s="255">
        <v>181385.85</v>
      </c>
      <c r="C6" s="255">
        <v>33806.050000000003</v>
      </c>
      <c r="D6" s="255">
        <v>20134.900000000001</v>
      </c>
      <c r="E6" s="255">
        <v>15760.7</v>
      </c>
      <c r="F6" s="255">
        <v>4374.2</v>
      </c>
      <c r="G6" s="255">
        <v>13671.15</v>
      </c>
      <c r="H6" s="255">
        <v>147579.79999999999</v>
      </c>
      <c r="I6" s="256"/>
    </row>
    <row r="7" spans="1:9" x14ac:dyDescent="0.2">
      <c r="A7" s="254">
        <v>1985</v>
      </c>
      <c r="B7" s="255">
        <v>207860.05</v>
      </c>
      <c r="C7" s="255">
        <v>39946.89</v>
      </c>
      <c r="D7" s="255">
        <v>24024.6</v>
      </c>
      <c r="E7" s="255">
        <v>19545</v>
      </c>
      <c r="F7" s="255">
        <v>4479.6000000000004</v>
      </c>
      <c r="G7" s="255">
        <v>15922.29</v>
      </c>
      <c r="H7" s="255">
        <v>167913.16</v>
      </c>
    </row>
    <row r="8" spans="1:9" x14ac:dyDescent="0.2">
      <c r="A8" s="254">
        <v>1986</v>
      </c>
      <c r="B8" s="255">
        <v>243158.9</v>
      </c>
      <c r="C8" s="255">
        <v>51469.760000000002</v>
      </c>
      <c r="D8" s="255">
        <v>33218.300000000003</v>
      </c>
      <c r="E8" s="255">
        <v>28149.4</v>
      </c>
      <c r="F8" s="255">
        <v>5068.8999999999996</v>
      </c>
      <c r="G8" s="255">
        <v>18251.46</v>
      </c>
      <c r="H8" s="255">
        <v>191689.13</v>
      </c>
    </row>
    <row r="9" spans="1:9" x14ac:dyDescent="0.2">
      <c r="A9" s="254">
        <v>1987</v>
      </c>
      <c r="B9" s="255">
        <v>305143.12</v>
      </c>
      <c r="C9" s="255">
        <v>72416.78</v>
      </c>
      <c r="D9" s="255">
        <v>44326.6</v>
      </c>
      <c r="E9" s="255">
        <v>38827</v>
      </c>
      <c r="F9" s="255">
        <v>5499.6</v>
      </c>
      <c r="G9" s="255">
        <v>28090.18</v>
      </c>
      <c r="H9" s="255">
        <v>232726.34</v>
      </c>
    </row>
    <row r="10" spans="1:9" x14ac:dyDescent="0.2">
      <c r="A10" s="254">
        <v>1988</v>
      </c>
      <c r="B10" s="255">
        <v>390112.01</v>
      </c>
      <c r="C10" s="255">
        <v>104246.17</v>
      </c>
      <c r="D10" s="255">
        <v>52399.4</v>
      </c>
      <c r="E10" s="255">
        <v>46158.5</v>
      </c>
      <c r="F10" s="255">
        <v>6240.9</v>
      </c>
      <c r="G10" s="255">
        <v>51846.77</v>
      </c>
      <c r="H10" s="255">
        <v>285865.83</v>
      </c>
    </row>
    <row r="11" spans="1:9" x14ac:dyDescent="0.2">
      <c r="A11" s="254">
        <v>1989</v>
      </c>
      <c r="B11" s="255">
        <v>439309.23</v>
      </c>
      <c r="C11" s="255">
        <v>134493.23000000001</v>
      </c>
      <c r="D11" s="255">
        <v>68893</v>
      </c>
      <c r="E11" s="255">
        <v>61867</v>
      </c>
      <c r="F11" s="255">
        <v>7026</v>
      </c>
      <c r="G11" s="255">
        <v>65600.23</v>
      </c>
      <c r="H11" s="255">
        <v>304815.99</v>
      </c>
    </row>
    <row r="12" spans="1:9" x14ac:dyDescent="0.2">
      <c r="A12" s="254">
        <v>1990</v>
      </c>
      <c r="B12" s="255">
        <v>448319.36</v>
      </c>
      <c r="C12" s="255">
        <v>159821.15</v>
      </c>
      <c r="D12" s="255">
        <v>86259</v>
      </c>
      <c r="E12" s="255">
        <v>79349</v>
      </c>
      <c r="F12" s="255">
        <v>6910</v>
      </c>
      <c r="G12" s="255">
        <v>73562.149999999994</v>
      </c>
      <c r="H12" s="255">
        <v>288498.21000000002</v>
      </c>
    </row>
    <row r="13" spans="1:9" x14ac:dyDescent="0.2">
      <c r="A13" s="254">
        <v>1991</v>
      </c>
      <c r="B13" s="255">
        <v>624471.19999999995</v>
      </c>
      <c r="C13" s="255">
        <v>226983.2</v>
      </c>
      <c r="D13" s="255">
        <v>115847</v>
      </c>
      <c r="E13" s="255">
        <v>108801</v>
      </c>
      <c r="F13" s="255">
        <v>7046</v>
      </c>
      <c r="G13" s="255">
        <v>111136.2</v>
      </c>
      <c r="H13" s="255">
        <v>397488</v>
      </c>
    </row>
    <row r="14" spans="1:9" x14ac:dyDescent="0.2">
      <c r="A14" s="254">
        <v>1992</v>
      </c>
      <c r="B14" s="255">
        <v>691907.29</v>
      </c>
      <c r="C14" s="255">
        <v>252011.59</v>
      </c>
      <c r="D14" s="255">
        <v>138786</v>
      </c>
      <c r="E14" s="255">
        <v>130884</v>
      </c>
      <c r="F14" s="255">
        <v>7902</v>
      </c>
      <c r="G14" s="255">
        <v>113225.59</v>
      </c>
      <c r="H14" s="255">
        <v>439895.7</v>
      </c>
    </row>
    <row r="15" spans="1:9" x14ac:dyDescent="0.2">
      <c r="A15" s="254">
        <v>1993</v>
      </c>
      <c r="B15" s="255">
        <v>747459.11</v>
      </c>
      <c r="C15" s="255">
        <v>300826.09999999998</v>
      </c>
      <c r="D15" s="255">
        <v>186828</v>
      </c>
      <c r="E15" s="255">
        <v>181702</v>
      </c>
      <c r="F15" s="255">
        <v>5126</v>
      </c>
      <c r="G15" s="255">
        <v>113998.1</v>
      </c>
      <c r="H15" s="255">
        <v>446633.01</v>
      </c>
    </row>
    <row r="16" spans="1:9" x14ac:dyDescent="0.2">
      <c r="A16" s="254">
        <f>A15+1</f>
        <v>1994</v>
      </c>
      <c r="B16" s="255">
        <v>946238.94</v>
      </c>
      <c r="C16" s="255">
        <v>436951.24</v>
      </c>
      <c r="D16" s="255">
        <v>270781</v>
      </c>
      <c r="E16" s="255">
        <v>265643</v>
      </c>
      <c r="F16" s="255">
        <v>5138</v>
      </c>
      <c r="G16" s="255">
        <v>166170.23999999999</v>
      </c>
      <c r="H16" s="255">
        <v>509287.71</v>
      </c>
    </row>
    <row r="17" spans="1:8" x14ac:dyDescent="0.2">
      <c r="A17" s="254">
        <f>A16+1</f>
        <v>1995</v>
      </c>
      <c r="B17" s="255">
        <v>1219794.3799999999</v>
      </c>
      <c r="C17" s="255">
        <v>635906.1</v>
      </c>
      <c r="D17" s="255">
        <v>387926.3</v>
      </c>
      <c r="E17" s="255">
        <v>382029</v>
      </c>
      <c r="F17" s="255">
        <v>5897.3</v>
      </c>
      <c r="G17" s="255">
        <v>247979.8</v>
      </c>
      <c r="H17" s="255">
        <v>583888.28</v>
      </c>
    </row>
    <row r="18" spans="1:8" x14ac:dyDescent="0.2">
      <c r="A18" s="254">
        <f>A17+1</f>
        <v>1996</v>
      </c>
      <c r="B18" s="255">
        <v>1435761.32</v>
      </c>
      <c r="C18" s="255">
        <v>845859.58</v>
      </c>
      <c r="D18" s="255">
        <v>629084.6</v>
      </c>
      <c r="E18" s="255">
        <v>624295.9</v>
      </c>
      <c r="F18" s="255">
        <v>4788.7</v>
      </c>
      <c r="G18" s="255">
        <v>216774.98</v>
      </c>
      <c r="H18" s="255">
        <v>589901.75</v>
      </c>
    </row>
    <row r="19" spans="1:8" x14ac:dyDescent="0.2">
      <c r="A19" s="254">
        <f>A18+1</f>
        <v>1997</v>
      </c>
      <c r="B19" s="255">
        <v>1737429.86</v>
      </c>
      <c r="C19" s="255">
        <v>1128128.26</v>
      </c>
      <c r="D19" s="255">
        <v>758901.5</v>
      </c>
      <c r="E19" s="255">
        <v>753077.2</v>
      </c>
      <c r="F19" s="255">
        <v>5824.3</v>
      </c>
      <c r="G19" s="255">
        <v>369226.76</v>
      </c>
      <c r="H19" s="255">
        <v>609301.6</v>
      </c>
    </row>
    <row r="20" spans="1:8" x14ac:dyDescent="0.2">
      <c r="A20" s="254">
        <f>A19+1</f>
        <v>1998</v>
      </c>
      <c r="B20" s="255">
        <v>2013128.67</v>
      </c>
      <c r="C20" s="255">
        <v>1277698.1599999999</v>
      </c>
      <c r="D20" s="255">
        <v>906015.3</v>
      </c>
      <c r="E20" s="255">
        <v>900232.9</v>
      </c>
      <c r="F20" s="255">
        <v>5782.4</v>
      </c>
      <c r="G20" s="255">
        <v>371682.86</v>
      </c>
      <c r="H20" s="255">
        <v>735430.51</v>
      </c>
    </row>
    <row r="21" spans="1:8" x14ac:dyDescent="0.2">
      <c r="A21" s="254">
        <f t="shared" ref="A21:A37" si="0">A20+1</f>
        <v>1999</v>
      </c>
      <c r="B21" s="255">
        <v>2638541.92</v>
      </c>
      <c r="C21" s="255">
        <v>1771948.52</v>
      </c>
      <c r="D21" s="255">
        <v>1220591.76</v>
      </c>
      <c r="E21" s="255">
        <v>1214842.96</v>
      </c>
      <c r="F21" s="255">
        <v>5748.8</v>
      </c>
      <c r="G21" s="255">
        <v>551356.76</v>
      </c>
      <c r="H21" s="255">
        <v>866593.4</v>
      </c>
    </row>
    <row r="22" spans="1:8" x14ac:dyDescent="0.2">
      <c r="A22" s="254">
        <f t="shared" si="0"/>
        <v>2000</v>
      </c>
      <c r="B22" s="255">
        <v>2819926.45</v>
      </c>
      <c r="C22" s="255">
        <v>1858685.26</v>
      </c>
      <c r="D22" s="255">
        <v>1320069.2</v>
      </c>
      <c r="E22" s="255">
        <v>1314307</v>
      </c>
      <c r="F22" s="255">
        <v>5762.2</v>
      </c>
      <c r="G22" s="255">
        <v>538616.06000000006</v>
      </c>
      <c r="H22" s="255">
        <v>961241.19</v>
      </c>
    </row>
    <row r="23" spans="1:8" x14ac:dyDescent="0.2">
      <c r="A23" s="254">
        <f t="shared" si="0"/>
        <v>2001</v>
      </c>
      <c r="B23" s="255">
        <v>3044898.74</v>
      </c>
      <c r="C23" s="255">
        <v>2009550.2</v>
      </c>
      <c r="D23" s="255">
        <v>1515019.1</v>
      </c>
      <c r="E23" s="255">
        <v>1509370.6</v>
      </c>
      <c r="F23" s="255">
        <v>5648.5</v>
      </c>
      <c r="G23" s="255">
        <v>494531.1</v>
      </c>
      <c r="H23" s="255">
        <v>1035348.53</v>
      </c>
    </row>
    <row r="24" spans="1:8" x14ac:dyDescent="0.2">
      <c r="A24" s="254">
        <f t="shared" si="0"/>
        <v>2002</v>
      </c>
      <c r="B24" s="255">
        <v>3577408.45</v>
      </c>
      <c r="C24" s="255">
        <v>2410342.9300000002</v>
      </c>
      <c r="D24" s="255">
        <v>1738594.43</v>
      </c>
      <c r="E24" s="255">
        <v>1732971.03</v>
      </c>
      <c r="F24" s="255">
        <v>5623.4</v>
      </c>
      <c r="G24" s="255">
        <v>671748.5</v>
      </c>
      <c r="H24" s="255">
        <v>1167065.52</v>
      </c>
    </row>
    <row r="25" spans="1:8" x14ac:dyDescent="0.2">
      <c r="A25" s="254">
        <f t="shared" si="0"/>
        <v>2003</v>
      </c>
      <c r="B25" s="255">
        <v>4178405.06</v>
      </c>
      <c r="C25" s="255">
        <v>2733722.83</v>
      </c>
      <c r="D25" s="255">
        <v>1885741.51</v>
      </c>
      <c r="E25" s="255">
        <v>1880118.11</v>
      </c>
      <c r="F25" s="255">
        <v>5623.4</v>
      </c>
      <c r="G25" s="255">
        <v>847981.32</v>
      </c>
      <c r="H25" s="255">
        <v>1444682.22</v>
      </c>
    </row>
    <row r="26" spans="1:8" x14ac:dyDescent="0.2">
      <c r="A26" s="254">
        <f t="shared" si="0"/>
        <v>2004</v>
      </c>
      <c r="B26" s="255">
        <v>4818089.2</v>
      </c>
      <c r="C26" s="255">
        <v>3137459.2</v>
      </c>
      <c r="D26" s="255">
        <v>2249671.7400000002</v>
      </c>
      <c r="E26" s="255">
        <v>2240474.34</v>
      </c>
      <c r="F26" s="255">
        <v>9197.4</v>
      </c>
      <c r="G26" s="255">
        <v>887787.47</v>
      </c>
      <c r="H26" s="255">
        <v>1680629.99</v>
      </c>
    </row>
    <row r="27" spans="1:8" x14ac:dyDescent="0.2">
      <c r="A27" s="254">
        <f t="shared" si="0"/>
        <v>2005</v>
      </c>
      <c r="B27" s="255">
        <v>5256554.88</v>
      </c>
      <c r="C27" s="255">
        <v>3513750.65</v>
      </c>
      <c r="D27" s="255">
        <v>2436180.96</v>
      </c>
      <c r="E27" s="255">
        <v>2398387.04</v>
      </c>
      <c r="F27" s="255">
        <v>37793.919999999998</v>
      </c>
      <c r="G27" s="255">
        <v>1077569.69</v>
      </c>
      <c r="H27" s="255">
        <v>1742804.23</v>
      </c>
    </row>
    <row r="28" spans="1:8" x14ac:dyDescent="0.2">
      <c r="A28" s="254">
        <f t="shared" si="0"/>
        <v>2006</v>
      </c>
      <c r="B28" s="255">
        <v>5840328.7699999996</v>
      </c>
      <c r="C28" s="255">
        <v>4066409.89</v>
      </c>
      <c r="D28" s="255">
        <v>2691848.51</v>
      </c>
      <c r="E28" s="255">
        <v>2634801.87</v>
      </c>
      <c r="F28" s="255">
        <v>57046.64</v>
      </c>
      <c r="G28" s="255">
        <v>1374561.37</v>
      </c>
      <c r="H28" s="255">
        <v>1773918.88</v>
      </c>
    </row>
    <row r="29" spans="1:8" x14ac:dyDescent="0.2">
      <c r="A29" s="254">
        <f t="shared" si="0"/>
        <v>2007</v>
      </c>
      <c r="B29" s="255">
        <v>6154651.6600000001</v>
      </c>
      <c r="C29" s="255">
        <v>4456557.09</v>
      </c>
      <c r="D29" s="255">
        <v>2656288.4900000002</v>
      </c>
      <c r="E29" s="255">
        <v>2611813.94</v>
      </c>
      <c r="F29" s="255">
        <v>44474.55</v>
      </c>
      <c r="G29" s="255">
        <v>1800268.59</v>
      </c>
      <c r="H29" s="255">
        <v>1698094.58</v>
      </c>
    </row>
    <row r="30" spans="1:8" x14ac:dyDescent="0.2">
      <c r="A30" s="254">
        <f t="shared" si="0"/>
        <v>2008</v>
      </c>
      <c r="B30" s="255">
        <v>6188962.0499999998</v>
      </c>
      <c r="C30" s="255">
        <v>4305501.22</v>
      </c>
      <c r="D30" s="255">
        <v>2822728.61</v>
      </c>
      <c r="E30" s="255">
        <v>2752828.42</v>
      </c>
      <c r="F30" s="255">
        <v>69900.19</v>
      </c>
      <c r="G30" s="255">
        <v>1482772.61</v>
      </c>
      <c r="H30" s="255">
        <v>1883460.83</v>
      </c>
    </row>
    <row r="31" spans="1:8" x14ac:dyDescent="0.2">
      <c r="A31" s="254">
        <f t="shared" si="0"/>
        <v>2009</v>
      </c>
      <c r="B31" s="255">
        <v>7116883.3499999996</v>
      </c>
      <c r="C31" s="255">
        <v>5235834.25</v>
      </c>
      <c r="D31" s="255">
        <v>3843698.93</v>
      </c>
      <c r="E31" s="255">
        <v>3611179.38</v>
      </c>
      <c r="F31" s="255">
        <v>232519.55</v>
      </c>
      <c r="G31" s="255">
        <v>1392135.32</v>
      </c>
      <c r="H31" s="255">
        <v>1881049.1</v>
      </c>
    </row>
    <row r="32" spans="1:8" x14ac:dyDescent="0.2">
      <c r="A32" s="254">
        <f t="shared" si="0"/>
        <v>2010</v>
      </c>
      <c r="B32" s="255">
        <v>8218407.0700000003</v>
      </c>
      <c r="C32" s="255">
        <v>6210866.4400000004</v>
      </c>
      <c r="D32" s="255">
        <v>4830717.54</v>
      </c>
      <c r="E32" s="255">
        <v>4420051.54</v>
      </c>
      <c r="F32" s="255">
        <v>410666</v>
      </c>
      <c r="G32" s="255">
        <v>1380148.91</v>
      </c>
      <c r="H32" s="255">
        <v>2007540.63</v>
      </c>
    </row>
    <row r="33" spans="1:8" x14ac:dyDescent="0.2">
      <c r="A33" s="254">
        <f t="shared" si="0"/>
        <v>2011</v>
      </c>
      <c r="B33" s="255">
        <v>9653640.2799999993</v>
      </c>
      <c r="C33" s="255">
        <v>7631173.4000000004</v>
      </c>
      <c r="D33" s="255">
        <v>5940113.5800000001</v>
      </c>
      <c r="E33" s="255">
        <v>5354702.13</v>
      </c>
      <c r="F33" s="255">
        <v>585411.44999999995</v>
      </c>
      <c r="G33" s="255">
        <v>1691059.81</v>
      </c>
      <c r="H33" s="255">
        <v>2022466.88</v>
      </c>
    </row>
    <row r="34" spans="1:8" x14ac:dyDescent="0.2">
      <c r="A34" s="254">
        <f t="shared" si="0"/>
        <v>2012</v>
      </c>
      <c r="B34" s="255">
        <v>11768633.119999999</v>
      </c>
      <c r="C34" s="255">
        <v>9331615.1400000006</v>
      </c>
      <c r="D34" s="255">
        <v>7282609.4500000002</v>
      </c>
      <c r="E34" s="255">
        <v>6631965.2999999998</v>
      </c>
      <c r="F34" s="255">
        <v>650644.14</v>
      </c>
      <c r="G34" s="255">
        <v>2049005.69</v>
      </c>
      <c r="H34" s="255">
        <v>2437017.9900000002</v>
      </c>
    </row>
    <row r="35" spans="1:8" x14ac:dyDescent="0.2">
      <c r="A35" s="254">
        <f t="shared" si="0"/>
        <v>2013</v>
      </c>
      <c r="B35" s="255">
        <v>13576574.949999999</v>
      </c>
      <c r="C35" s="255">
        <v>10573226.57</v>
      </c>
      <c r="D35" s="255">
        <v>7966195.0599999996</v>
      </c>
      <c r="E35" s="255">
        <v>7168650.6500000004</v>
      </c>
      <c r="F35" s="255">
        <v>797544.41</v>
      </c>
      <c r="G35" s="255">
        <v>2607031.5099999998</v>
      </c>
      <c r="H35" s="255">
        <v>3003348.38</v>
      </c>
    </row>
    <row r="36" spans="1:8" x14ac:dyDescent="0.2">
      <c r="A36" s="254">
        <f t="shared" si="0"/>
        <v>2014</v>
      </c>
      <c r="B36" s="255">
        <v>15125183.449999999</v>
      </c>
      <c r="C36" s="255">
        <v>11346893.449999999</v>
      </c>
      <c r="D36" s="255">
        <v>9010715.9800000004</v>
      </c>
      <c r="E36" s="255">
        <v>8117725.8899999997</v>
      </c>
      <c r="F36" s="255">
        <v>892990.09</v>
      </c>
      <c r="G36" s="255">
        <v>2336177.4700000002</v>
      </c>
      <c r="H36" s="255">
        <v>3778290</v>
      </c>
    </row>
    <row r="37" spans="1:8" x14ac:dyDescent="0.2">
      <c r="A37" s="254">
        <f t="shared" si="0"/>
        <v>2015</v>
      </c>
      <c r="B37" s="255">
        <v>16943484.350000001</v>
      </c>
      <c r="C37" s="255">
        <v>12569120.17</v>
      </c>
      <c r="D37" s="255">
        <v>10050741.07</v>
      </c>
      <c r="E37" s="255">
        <v>9039699.8200000003</v>
      </c>
      <c r="F37" s="255">
        <v>1011041.24</v>
      </c>
      <c r="G37" s="255">
        <v>2518379.1</v>
      </c>
      <c r="H37" s="255">
        <v>4374364.18</v>
      </c>
    </row>
    <row r="38" spans="1:8" x14ac:dyDescent="0.2">
      <c r="A38" s="254"/>
    </row>
    <row r="39" spans="1:8" x14ac:dyDescent="0.2">
      <c r="E39" s="141"/>
    </row>
    <row r="41" spans="1:8" x14ac:dyDescent="0.2">
      <c r="A41" s="251" t="s">
        <v>19</v>
      </c>
      <c r="B41" s="173"/>
      <c r="C41" s="116"/>
      <c r="D41" s="116"/>
    </row>
    <row r="42" spans="1:8" x14ac:dyDescent="0.2">
      <c r="A42" s="252"/>
      <c r="B42" s="173"/>
      <c r="C42" s="116"/>
      <c r="D42" s="116"/>
    </row>
    <row r="43" spans="1:8" x14ac:dyDescent="0.2">
      <c r="A43" s="254" t="s">
        <v>99</v>
      </c>
      <c r="B43" s="49" t="s">
        <v>407</v>
      </c>
    </row>
    <row r="44" spans="1:8" x14ac:dyDescent="0.2">
      <c r="A44" s="254" t="s">
        <v>100</v>
      </c>
      <c r="B44" s="49" t="s">
        <v>408</v>
      </c>
      <c r="F44" s="28"/>
    </row>
    <row r="45" spans="1:8" x14ac:dyDescent="0.2">
      <c r="A45" s="254" t="s">
        <v>101</v>
      </c>
      <c r="B45" s="28" t="s">
        <v>409</v>
      </c>
      <c r="F45" s="28"/>
    </row>
    <row r="46" spans="1:8" x14ac:dyDescent="0.2">
      <c r="A46" s="254" t="s">
        <v>102</v>
      </c>
      <c r="B46" s="28" t="s">
        <v>410</v>
      </c>
      <c r="F46" s="28"/>
    </row>
    <row r="47" spans="1:8" x14ac:dyDescent="0.2">
      <c r="A47" s="254" t="s">
        <v>103</v>
      </c>
      <c r="B47" s="28" t="s">
        <v>411</v>
      </c>
      <c r="F47" s="28"/>
    </row>
    <row r="48" spans="1:8" x14ac:dyDescent="0.2">
      <c r="A48" s="254" t="s">
        <v>104</v>
      </c>
      <c r="B48" s="28" t="s">
        <v>412</v>
      </c>
    </row>
    <row r="49" spans="1:9" x14ac:dyDescent="0.2">
      <c r="A49" s="254" t="s">
        <v>105</v>
      </c>
      <c r="B49" s="49" t="s">
        <v>413</v>
      </c>
    </row>
    <row r="51" spans="1:9" s="33" customFormat="1" x14ac:dyDescent="0.2">
      <c r="A51" s="253"/>
      <c r="B51" s="168" t="s">
        <v>99</v>
      </c>
      <c r="C51" s="168" t="s">
        <v>100</v>
      </c>
      <c r="D51" s="50" t="s">
        <v>101</v>
      </c>
      <c r="E51" s="50" t="s">
        <v>102</v>
      </c>
      <c r="F51" s="50" t="s">
        <v>103</v>
      </c>
      <c r="G51" s="50" t="s">
        <v>104</v>
      </c>
      <c r="H51" s="50" t="s">
        <v>105</v>
      </c>
      <c r="I51" s="50" t="s">
        <v>106</v>
      </c>
    </row>
    <row r="52" spans="1:9" x14ac:dyDescent="0.2">
      <c r="A52" s="254">
        <v>1984</v>
      </c>
      <c r="B52" s="255">
        <v>33806.050000000003</v>
      </c>
      <c r="C52" s="255">
        <v>147579.79999999999</v>
      </c>
      <c r="D52" s="31">
        <v>2.573769</v>
      </c>
      <c r="E52" s="255">
        <f>B52/D52</f>
        <v>13134.842326564662</v>
      </c>
      <c r="F52" s="255">
        <f>C52/D52</f>
        <v>57339.955528254475</v>
      </c>
      <c r="G52" s="226">
        <v>204579.15880959795</v>
      </c>
      <c r="H52" s="258">
        <f>B52/G52</f>
        <v>0.16524679345007637</v>
      </c>
      <c r="I52" s="258">
        <f>C52/G52</f>
        <v>0.72138237765144331</v>
      </c>
    </row>
    <row r="53" spans="1:9" x14ac:dyDescent="0.2">
      <c r="A53" s="254">
        <v>1985</v>
      </c>
      <c r="B53" s="255">
        <v>39946.89</v>
      </c>
      <c r="C53" s="255">
        <v>167913.16</v>
      </c>
      <c r="D53" s="31">
        <v>2.6461420000000002</v>
      </c>
      <c r="E53" s="255">
        <f t="shared" ref="E53:E83" si="1">B53/D53</f>
        <v>15096.276012398426</v>
      </c>
      <c r="F53" s="255">
        <f t="shared" ref="F53:F83" si="2">C53/D53</f>
        <v>63455.838726719878</v>
      </c>
      <c r="G53" s="226">
        <v>242229.73731192976</v>
      </c>
      <c r="H53" s="258">
        <f t="shared" ref="H53:H83" si="3">B53/G53</f>
        <v>0.16491323667894109</v>
      </c>
      <c r="I53" s="258">
        <f t="shared" ref="I53:I83" si="4">C53/G53</f>
        <v>0.69319796100745024</v>
      </c>
    </row>
    <row r="54" spans="1:9" x14ac:dyDescent="0.2">
      <c r="A54" s="254">
        <v>1986</v>
      </c>
      <c r="B54" s="255">
        <v>51469.760000000002</v>
      </c>
      <c r="C54" s="255">
        <v>191689.13</v>
      </c>
      <c r="D54" s="31">
        <v>2.7260629999999999</v>
      </c>
      <c r="E54" s="255">
        <f t="shared" si="1"/>
        <v>18880.620147076574</v>
      </c>
      <c r="F54" s="255">
        <f t="shared" si="2"/>
        <v>70317.204701432071</v>
      </c>
      <c r="G54" s="226">
        <v>305666.56754648127</v>
      </c>
      <c r="H54" s="258">
        <f t="shared" si="3"/>
        <v>0.16838531087366379</v>
      </c>
      <c r="I54" s="258">
        <f t="shared" si="4"/>
        <v>0.6271184040133887</v>
      </c>
    </row>
    <row r="55" spans="1:9" x14ac:dyDescent="0.2">
      <c r="A55" s="254">
        <v>1987</v>
      </c>
      <c r="B55" s="255">
        <v>72416.78</v>
      </c>
      <c r="C55" s="255">
        <v>232726.34</v>
      </c>
      <c r="D55" s="31">
        <v>2.8040790000000002</v>
      </c>
      <c r="E55" s="255">
        <f t="shared" si="1"/>
        <v>25825.513475190961</v>
      </c>
      <c r="F55" s="255">
        <f t="shared" si="2"/>
        <v>82995.643132736266</v>
      </c>
      <c r="G55" s="226">
        <v>366647.91598704376</v>
      </c>
      <c r="H55" s="258">
        <f t="shared" si="3"/>
        <v>0.19751040942111611</v>
      </c>
      <c r="I55" s="258">
        <f t="shared" si="4"/>
        <v>0.63474065950568193</v>
      </c>
    </row>
    <row r="56" spans="1:9" x14ac:dyDescent="0.2">
      <c r="A56" s="254">
        <v>1988</v>
      </c>
      <c r="B56" s="255">
        <v>104246.17</v>
      </c>
      <c r="C56" s="255">
        <v>285865.83</v>
      </c>
      <c r="D56" s="31">
        <v>2.8788879999999999</v>
      </c>
      <c r="E56" s="255">
        <f t="shared" si="1"/>
        <v>36210.568108241794</v>
      </c>
      <c r="F56" s="255">
        <f t="shared" si="2"/>
        <v>99297.30854413232</v>
      </c>
      <c r="G56" s="226">
        <v>459572.32273602311</v>
      </c>
      <c r="H56" s="258">
        <f t="shared" si="3"/>
        <v>0.22683300286531544</v>
      </c>
      <c r="I56" s="258">
        <f t="shared" si="4"/>
        <v>0.62202577452472141</v>
      </c>
    </row>
    <row r="57" spans="1:9" x14ac:dyDescent="0.2">
      <c r="A57" s="254">
        <v>1989</v>
      </c>
      <c r="B57" s="255">
        <v>134493.23000000001</v>
      </c>
      <c r="C57" s="255">
        <v>304815.99</v>
      </c>
      <c r="D57" s="31">
        <v>2.9553349999999998</v>
      </c>
      <c r="E57" s="255">
        <f t="shared" si="1"/>
        <v>45508.624233800911</v>
      </c>
      <c r="F57" s="255">
        <f t="shared" si="2"/>
        <v>103140.92649395077</v>
      </c>
      <c r="G57" s="226">
        <v>556933.86852013669</v>
      </c>
      <c r="H57" s="258">
        <f t="shared" si="3"/>
        <v>0.24148868941544219</v>
      </c>
      <c r="I57" s="258">
        <f t="shared" si="4"/>
        <v>0.54731092366486056</v>
      </c>
    </row>
    <row r="58" spans="1:9" x14ac:dyDescent="0.2">
      <c r="A58" s="254">
        <v>1990</v>
      </c>
      <c r="B58" s="255">
        <v>159821.15</v>
      </c>
      <c r="C58" s="255">
        <v>288498.21000000002</v>
      </c>
      <c r="D58" s="31">
        <v>3.0293359999999998</v>
      </c>
      <c r="E58" s="255">
        <f t="shared" si="1"/>
        <v>52757.815574106011</v>
      </c>
      <c r="F58" s="255">
        <f t="shared" si="2"/>
        <v>95234.80062957693</v>
      </c>
      <c r="G58" s="226">
        <v>677712.48300431436</v>
      </c>
      <c r="H58" s="258">
        <f t="shared" si="3"/>
        <v>0.23582441523211925</v>
      </c>
      <c r="I58" s="258">
        <f t="shared" si="4"/>
        <v>0.42569410662332957</v>
      </c>
    </row>
    <row r="59" spans="1:9" x14ac:dyDescent="0.2">
      <c r="A59" s="254">
        <v>1991</v>
      </c>
      <c r="B59" s="255">
        <v>226983.2</v>
      </c>
      <c r="C59" s="255">
        <v>397488</v>
      </c>
      <c r="D59" s="31">
        <v>3.1015359999999998</v>
      </c>
      <c r="E59" s="255">
        <f t="shared" si="1"/>
        <v>73184.125542956783</v>
      </c>
      <c r="F59" s="255">
        <f t="shared" si="2"/>
        <v>128158.43504637702</v>
      </c>
      <c r="G59" s="226">
        <v>876910.56429340004</v>
      </c>
      <c r="H59" s="258">
        <f t="shared" si="3"/>
        <v>0.25884418462092462</v>
      </c>
      <c r="I59" s="258">
        <f t="shared" si="4"/>
        <v>0.4532822572622206</v>
      </c>
    </row>
    <row r="60" spans="1:9" x14ac:dyDescent="0.2">
      <c r="A60" s="254">
        <v>1992</v>
      </c>
      <c r="B60" s="255">
        <v>252011.59</v>
      </c>
      <c r="C60" s="255">
        <v>439895.7</v>
      </c>
      <c r="D60" s="31">
        <v>3.1705369999999999</v>
      </c>
      <c r="E60" s="255">
        <f t="shared" si="1"/>
        <v>79485.459403249362</v>
      </c>
      <c r="F60" s="255">
        <f t="shared" si="2"/>
        <v>138744.85615528221</v>
      </c>
      <c r="G60" s="226">
        <v>1153204.66382326</v>
      </c>
      <c r="H60" s="258">
        <f t="shared" si="3"/>
        <v>0.21853153902837777</v>
      </c>
      <c r="I60" s="258">
        <f t="shared" si="4"/>
        <v>0.3814550129736714</v>
      </c>
    </row>
    <row r="61" spans="1:9" x14ac:dyDescent="0.2">
      <c r="A61" s="254">
        <v>1993</v>
      </c>
      <c r="B61" s="255">
        <v>300826.09999999998</v>
      </c>
      <c r="C61" s="255">
        <v>446633.01</v>
      </c>
      <c r="D61" s="31">
        <v>3.239868</v>
      </c>
      <c r="E61" s="255">
        <f t="shared" si="1"/>
        <v>92851.344560951242</v>
      </c>
      <c r="F61" s="255">
        <f t="shared" si="2"/>
        <v>137855.31077192034</v>
      </c>
      <c r="G61" s="226">
        <v>1370292.30533168</v>
      </c>
      <c r="H61" s="258">
        <f t="shared" si="3"/>
        <v>0.21953425472033491</v>
      </c>
      <c r="I61" s="258">
        <f t="shared" si="4"/>
        <v>0.32593995329477693</v>
      </c>
    </row>
    <row r="62" spans="1:9" x14ac:dyDescent="0.2">
      <c r="A62" s="254">
        <f>A61+1</f>
        <v>1994</v>
      </c>
      <c r="B62" s="255">
        <v>436951.24</v>
      </c>
      <c r="C62" s="255">
        <v>509287.71</v>
      </c>
      <c r="D62" s="31">
        <v>3.3342230000000002</v>
      </c>
      <c r="E62" s="255">
        <f t="shared" si="1"/>
        <v>131050.394649668</v>
      </c>
      <c r="F62" s="255">
        <f t="shared" si="2"/>
        <v>152745.54521398238</v>
      </c>
      <c r="G62" s="226">
        <v>1658236.4791826999</v>
      </c>
      <c r="H62" s="258">
        <f t="shared" si="3"/>
        <v>0.26350357472256397</v>
      </c>
      <c r="I62" s="258">
        <f t="shared" si="4"/>
        <v>0.30712610438471005</v>
      </c>
    </row>
    <row r="63" spans="1:9" x14ac:dyDescent="0.2">
      <c r="A63" s="254">
        <f>A62+1</f>
        <v>1995</v>
      </c>
      <c r="B63" s="255">
        <v>635906.1</v>
      </c>
      <c r="C63" s="255">
        <v>583888.28</v>
      </c>
      <c r="D63" s="31">
        <v>3.4282780000000002</v>
      </c>
      <c r="E63" s="255">
        <f t="shared" si="1"/>
        <v>185488.48722303149</v>
      </c>
      <c r="F63" s="255">
        <f t="shared" si="2"/>
        <v>170315.32448652064</v>
      </c>
      <c r="G63" s="226">
        <v>2105686.98435291</v>
      </c>
      <c r="H63" s="258">
        <f t="shared" si="3"/>
        <v>0.30199460068155271</v>
      </c>
      <c r="I63" s="258">
        <f t="shared" si="4"/>
        <v>0.27729110942832386</v>
      </c>
    </row>
    <row r="64" spans="1:9" x14ac:dyDescent="0.2">
      <c r="A64" s="254">
        <f>A63+1</f>
        <v>1996</v>
      </c>
      <c r="B64" s="255">
        <v>845859.58</v>
      </c>
      <c r="C64" s="255">
        <v>589901.75</v>
      </c>
      <c r="D64" s="31">
        <v>3.5208659999999998</v>
      </c>
      <c r="E64" s="255">
        <f t="shared" si="1"/>
        <v>240241.91207504063</v>
      </c>
      <c r="F64" s="255">
        <f t="shared" si="2"/>
        <v>167544.50467583828</v>
      </c>
      <c r="G64" s="226">
        <v>2459956.9609985598</v>
      </c>
      <c r="H64" s="258">
        <f t="shared" si="3"/>
        <v>0.34385137358526946</v>
      </c>
      <c r="I64" s="258">
        <f t="shared" si="4"/>
        <v>0.23980165480640916</v>
      </c>
    </row>
    <row r="65" spans="1:9" x14ac:dyDescent="0.2">
      <c r="A65" s="254">
        <f>A64+1</f>
        <v>1997</v>
      </c>
      <c r="B65" s="255">
        <v>1128128.26</v>
      </c>
      <c r="C65" s="255">
        <v>609301.6</v>
      </c>
      <c r="D65" s="31">
        <v>3.611224</v>
      </c>
      <c r="E65" s="255">
        <f t="shared" si="1"/>
        <v>312394.98297530145</v>
      </c>
      <c r="F65" s="255">
        <f t="shared" si="2"/>
        <v>168724.39926185692</v>
      </c>
      <c r="G65" s="226">
        <v>2984019.8384929998</v>
      </c>
      <c r="H65" s="258">
        <f t="shared" si="3"/>
        <v>0.37805655493555007</v>
      </c>
      <c r="I65" s="258">
        <f t="shared" si="4"/>
        <v>0.20418818673394332</v>
      </c>
    </row>
    <row r="66" spans="1:9" x14ac:dyDescent="0.2">
      <c r="A66" s="254">
        <f>A65+1</f>
        <v>1998</v>
      </c>
      <c r="B66" s="255">
        <v>1277698.1599999999</v>
      </c>
      <c r="C66" s="255">
        <v>735430.51</v>
      </c>
      <c r="D66" s="31">
        <v>3.6999390000000001</v>
      </c>
      <c r="E66" s="255">
        <f t="shared" si="1"/>
        <v>345329.52029749675</v>
      </c>
      <c r="F66" s="255">
        <f t="shared" si="2"/>
        <v>198768.2796932598</v>
      </c>
      <c r="G66" s="226">
        <v>3626829.9983179602</v>
      </c>
      <c r="H66" s="258">
        <f t="shared" si="3"/>
        <v>0.35229061207516393</v>
      </c>
      <c r="I66" s="258">
        <f t="shared" si="4"/>
        <v>0.2027750157413156</v>
      </c>
    </row>
    <row r="67" spans="1:9" x14ac:dyDescent="0.2">
      <c r="A67" s="254">
        <f t="shared" ref="A67:A83" si="5">A66+1</f>
        <v>1999</v>
      </c>
      <c r="B67" s="255">
        <v>1771948.52</v>
      </c>
      <c r="C67" s="255">
        <v>866593.4</v>
      </c>
      <c r="D67" s="31">
        <v>3.7868409999999999</v>
      </c>
      <c r="E67" s="255">
        <f t="shared" si="1"/>
        <v>467922.60884468083</v>
      </c>
      <c r="F67" s="255">
        <f t="shared" si="2"/>
        <v>228843.35518708074</v>
      </c>
      <c r="G67" s="226">
        <v>4512763.2710846197</v>
      </c>
      <c r="H67" s="258">
        <f t="shared" si="3"/>
        <v>0.39265266391297349</v>
      </c>
      <c r="I67" s="258">
        <f t="shared" si="4"/>
        <v>0.19203165509537545</v>
      </c>
    </row>
    <row r="68" spans="1:9" x14ac:dyDescent="0.2">
      <c r="A68" s="254">
        <f t="shared" si="5"/>
        <v>2000</v>
      </c>
      <c r="B68" s="255">
        <v>1858685.26</v>
      </c>
      <c r="C68" s="255">
        <v>961241.19</v>
      </c>
      <c r="D68" s="31">
        <v>3.8723489999999998</v>
      </c>
      <c r="E68" s="255">
        <f t="shared" si="1"/>
        <v>479989.08672746184</v>
      </c>
      <c r="F68" s="255">
        <f t="shared" si="2"/>
        <v>248232.06534328387</v>
      </c>
      <c r="G68" s="226">
        <v>4914534.3485562699</v>
      </c>
      <c r="H68" s="258">
        <f t="shared" si="3"/>
        <v>0.37820170298454037</v>
      </c>
      <c r="I68" s="258">
        <f t="shared" si="4"/>
        <v>0.19559150914926077</v>
      </c>
    </row>
    <row r="69" spans="1:9" x14ac:dyDescent="0.2">
      <c r="A69" s="254">
        <f t="shared" si="5"/>
        <v>2001</v>
      </c>
      <c r="B69" s="255">
        <v>2009550.2</v>
      </c>
      <c r="C69" s="255">
        <v>1035348.53</v>
      </c>
      <c r="D69" s="31">
        <v>3.9533930000000002</v>
      </c>
      <c r="E69" s="255">
        <f t="shared" si="1"/>
        <v>508310.2540020686</v>
      </c>
      <c r="F69" s="255">
        <f t="shared" si="2"/>
        <v>261888.59291246784</v>
      </c>
      <c r="G69" s="226">
        <v>5394652.9216548596</v>
      </c>
      <c r="H69" s="258">
        <f t="shared" si="3"/>
        <v>0.37250778301851378</v>
      </c>
      <c r="I69" s="258">
        <f t="shared" si="4"/>
        <v>0.19192124962181947</v>
      </c>
    </row>
    <row r="70" spans="1:9" x14ac:dyDescent="0.2">
      <c r="A70" s="254">
        <f t="shared" si="5"/>
        <v>2002</v>
      </c>
      <c r="B70" s="255">
        <v>2410342.9300000002</v>
      </c>
      <c r="C70" s="255">
        <v>1167065.52</v>
      </c>
      <c r="D70" s="31">
        <v>4.0224310000000001</v>
      </c>
      <c r="E70" s="255">
        <f t="shared" si="1"/>
        <v>599225.42611669411</v>
      </c>
      <c r="F70" s="255">
        <f t="shared" si="2"/>
        <v>290139.35105412622</v>
      </c>
      <c r="G70" s="226">
        <v>6060944.3502907101</v>
      </c>
      <c r="H70" s="258">
        <f t="shared" si="3"/>
        <v>0.39768438558331082</v>
      </c>
      <c r="I70" s="258">
        <f t="shared" si="4"/>
        <v>0.19255506280040705</v>
      </c>
    </row>
    <row r="71" spans="1:9" x14ac:dyDescent="0.2">
      <c r="A71" s="254">
        <f t="shared" si="5"/>
        <v>2003</v>
      </c>
      <c r="B71" s="255">
        <v>2733722.83</v>
      </c>
      <c r="C71" s="255">
        <v>1444682.22</v>
      </c>
      <c r="D71" s="31">
        <v>4.0864050000000001</v>
      </c>
      <c r="E71" s="255">
        <f t="shared" si="1"/>
        <v>668979.905320202</v>
      </c>
      <c r="F71" s="255">
        <f t="shared" si="2"/>
        <v>353533.78336214839</v>
      </c>
      <c r="G71" s="226">
        <v>6983599.2544082999</v>
      </c>
      <c r="H71" s="258">
        <f t="shared" si="3"/>
        <v>0.39144898359887642</v>
      </c>
      <c r="I71" s="258">
        <f t="shared" si="4"/>
        <v>0.20686785815896644</v>
      </c>
    </row>
    <row r="72" spans="1:9" x14ac:dyDescent="0.2">
      <c r="A72" s="254">
        <f t="shared" si="5"/>
        <v>2004</v>
      </c>
      <c r="B72" s="255">
        <v>3137459.2</v>
      </c>
      <c r="C72" s="255">
        <v>1680629.99</v>
      </c>
      <c r="D72" s="31">
        <v>4.1518230000000003</v>
      </c>
      <c r="E72" s="255">
        <f t="shared" si="1"/>
        <v>755682.31111971778</v>
      </c>
      <c r="F72" s="255">
        <f t="shared" si="2"/>
        <v>404793.26551252301</v>
      </c>
      <c r="G72" s="226">
        <v>8143550.10319658</v>
      </c>
      <c r="H72" s="258">
        <f t="shared" si="3"/>
        <v>0.38526922045564088</v>
      </c>
      <c r="I72" s="258">
        <f t="shared" si="4"/>
        <v>0.20637559402260003</v>
      </c>
    </row>
    <row r="73" spans="1:9" x14ac:dyDescent="0.2">
      <c r="A73" s="254">
        <f t="shared" si="5"/>
        <v>2005</v>
      </c>
      <c r="B73" s="255">
        <v>3513750.65</v>
      </c>
      <c r="C73" s="255">
        <v>1742804.23</v>
      </c>
      <c r="D73" s="31">
        <v>4.2152479999999999</v>
      </c>
      <c r="E73" s="255">
        <f t="shared" si="1"/>
        <v>833581.00163976115</v>
      </c>
      <c r="F73" s="255">
        <f t="shared" si="2"/>
        <v>413452.3591494498</v>
      </c>
      <c r="G73" s="226">
        <v>9538976.6926380005</v>
      </c>
      <c r="H73" s="258">
        <f t="shared" si="3"/>
        <v>0.36835719000255501</v>
      </c>
      <c r="I73" s="258">
        <f t="shared" si="4"/>
        <v>0.18270347922592817</v>
      </c>
    </row>
    <row r="74" spans="1:9" x14ac:dyDescent="0.2">
      <c r="A74" s="254">
        <f t="shared" si="5"/>
        <v>2006</v>
      </c>
      <c r="B74" s="255">
        <v>4066409.89</v>
      </c>
      <c r="C74" s="255">
        <v>1773918.88</v>
      </c>
      <c r="D74" s="31">
        <v>4.2786559999999998</v>
      </c>
      <c r="E74" s="255">
        <f t="shared" si="1"/>
        <v>950394.2102379814</v>
      </c>
      <c r="F74" s="255">
        <f t="shared" si="2"/>
        <v>414597.21931372839</v>
      </c>
      <c r="G74" s="226">
        <v>11517821.768818</v>
      </c>
      <c r="H74" s="258">
        <f t="shared" si="3"/>
        <v>0.35305372592315337</v>
      </c>
      <c r="I74" s="258">
        <f t="shared" si="4"/>
        <v>0.1540151354661955</v>
      </c>
    </row>
    <row r="75" spans="1:9" x14ac:dyDescent="0.2">
      <c r="A75" s="254">
        <f t="shared" si="5"/>
        <v>2007</v>
      </c>
      <c r="B75" s="255">
        <v>4456557.09</v>
      </c>
      <c r="C75" s="255">
        <v>1698094.58</v>
      </c>
      <c r="D75" s="31">
        <v>4.3403900000000002</v>
      </c>
      <c r="E75" s="255">
        <f t="shared" si="1"/>
        <v>1026764.2055207019</v>
      </c>
      <c r="F75" s="255">
        <f t="shared" si="2"/>
        <v>391230.87556648138</v>
      </c>
      <c r="G75" s="226">
        <v>13598403.0184398</v>
      </c>
      <c r="H75" s="258">
        <f t="shared" si="3"/>
        <v>0.32772650464593445</v>
      </c>
      <c r="I75" s="258">
        <f t="shared" si="4"/>
        <v>0.12487455899765129</v>
      </c>
    </row>
    <row r="76" spans="1:9" x14ac:dyDescent="0.2">
      <c r="A76" s="254">
        <f t="shared" si="5"/>
        <v>2008</v>
      </c>
      <c r="B76" s="255">
        <v>4305501.22</v>
      </c>
      <c r="C76" s="255">
        <v>1883460.83</v>
      </c>
      <c r="D76" s="31">
        <v>4.4040900000000001</v>
      </c>
      <c r="E76" s="255">
        <f t="shared" si="1"/>
        <v>977614.26764666475</v>
      </c>
      <c r="F76" s="255">
        <f t="shared" si="2"/>
        <v>427661.74851104314</v>
      </c>
      <c r="G76" s="226">
        <v>15701760.388541199</v>
      </c>
      <c r="H76" s="258">
        <f t="shared" si="3"/>
        <v>0.27420500080628285</v>
      </c>
      <c r="I76" s="258">
        <f t="shared" si="4"/>
        <v>0.11995220812148608</v>
      </c>
    </row>
    <row r="77" spans="1:9" x14ac:dyDescent="0.2">
      <c r="A77" s="254">
        <f t="shared" si="5"/>
        <v>2009</v>
      </c>
      <c r="B77" s="255">
        <v>5235834.25</v>
      </c>
      <c r="C77" s="255">
        <v>1881049.1</v>
      </c>
      <c r="D77" s="31">
        <v>4.4693370000000003</v>
      </c>
      <c r="E77" s="255">
        <f t="shared" si="1"/>
        <v>1171501.3323005179</v>
      </c>
      <c r="F77" s="255">
        <f t="shared" si="2"/>
        <v>420878.77911198011</v>
      </c>
      <c r="G77" s="226">
        <v>16844745.115555599</v>
      </c>
      <c r="H77" s="258">
        <f t="shared" si="3"/>
        <v>0.31082893888164975</v>
      </c>
      <c r="I77" s="258">
        <f t="shared" si="4"/>
        <v>0.11166978705204092</v>
      </c>
    </row>
    <row r="78" spans="1:9" x14ac:dyDescent="0.2">
      <c r="A78" s="254">
        <f t="shared" si="5"/>
        <v>2010</v>
      </c>
      <c r="B78" s="255">
        <v>6210866.4400000004</v>
      </c>
      <c r="C78" s="255">
        <v>2007540.63</v>
      </c>
      <c r="D78" s="31">
        <v>4.5338940000000001</v>
      </c>
      <c r="E78" s="255">
        <f t="shared" si="1"/>
        <v>1369874.6463856455</v>
      </c>
      <c r="F78" s="255">
        <f t="shared" si="2"/>
        <v>442785.08275667665</v>
      </c>
      <c r="G78" s="226">
        <v>19086720.589348599</v>
      </c>
      <c r="H78" s="258">
        <f t="shared" si="3"/>
        <v>0.325402491796626</v>
      </c>
      <c r="I78" s="258">
        <f t="shared" si="4"/>
        <v>0.10517996638565107</v>
      </c>
    </row>
    <row r="79" spans="1:9" x14ac:dyDescent="0.2">
      <c r="A79" s="254">
        <f t="shared" si="5"/>
        <v>2011</v>
      </c>
      <c r="B79" s="255">
        <v>7631173.4000000004</v>
      </c>
      <c r="C79" s="255">
        <v>2022466.88</v>
      </c>
      <c r="D79" s="31">
        <v>4.592149</v>
      </c>
      <c r="E79" s="255">
        <f t="shared" si="1"/>
        <v>1661786.9759888018</v>
      </c>
      <c r="F79" s="255">
        <f t="shared" si="2"/>
        <v>440418.39234746085</v>
      </c>
      <c r="G79" s="226">
        <v>20852224.678257</v>
      </c>
      <c r="H79" s="258">
        <f t="shared" si="3"/>
        <v>0.36596447226837941</v>
      </c>
      <c r="I79" s="258">
        <f t="shared" si="4"/>
        <v>9.6990460788045491E-2</v>
      </c>
    </row>
    <row r="80" spans="1:9" x14ac:dyDescent="0.2">
      <c r="A80" s="254">
        <f t="shared" si="5"/>
        <v>2012</v>
      </c>
      <c r="B80" s="255">
        <v>9331615.1400000006</v>
      </c>
      <c r="C80" s="255">
        <v>2437017.9900000002</v>
      </c>
      <c r="D80" s="31">
        <v>4.6524589305058113</v>
      </c>
      <c r="E80" s="255">
        <f t="shared" si="1"/>
        <v>2005738.3158856763</v>
      </c>
      <c r="F80" s="255">
        <f t="shared" si="2"/>
        <v>523812.89687925298</v>
      </c>
      <c r="G80" s="226">
        <v>22781773.073260099</v>
      </c>
      <c r="H80" s="258">
        <f t="shared" si="3"/>
        <v>0.40960881797882975</v>
      </c>
      <c r="I80" s="258">
        <f t="shared" si="4"/>
        <v>0.10697227042702959</v>
      </c>
    </row>
    <row r="81" spans="1:9" x14ac:dyDescent="0.2">
      <c r="A81" s="254">
        <f t="shared" si="5"/>
        <v>2013</v>
      </c>
      <c r="B81" s="255">
        <v>10573226.57</v>
      </c>
      <c r="C81" s="255">
        <v>3003348.38</v>
      </c>
      <c r="D81" s="31">
        <v>4.7131681414101516</v>
      </c>
      <c r="E81" s="255">
        <f t="shared" si="1"/>
        <v>2243337.4436831684</v>
      </c>
      <c r="F81" s="255">
        <f t="shared" si="2"/>
        <v>637224.95991866232</v>
      </c>
      <c r="G81" s="226">
        <v>24606874.826800998</v>
      </c>
      <c r="H81" s="258">
        <f t="shared" si="3"/>
        <v>0.42968587617977355</v>
      </c>
      <c r="I81" s="258">
        <f t="shared" si="4"/>
        <v>0.12205322297689147</v>
      </c>
    </row>
    <row r="82" spans="1:9" x14ac:dyDescent="0.2">
      <c r="A82" s="254">
        <f t="shared" si="5"/>
        <v>2014</v>
      </c>
      <c r="B82" s="255">
        <v>11346893.449999999</v>
      </c>
      <c r="C82" s="255">
        <v>3778290</v>
      </c>
      <c r="D82" s="31">
        <v>4.7731299338444622</v>
      </c>
      <c r="E82" s="255">
        <f t="shared" si="1"/>
        <v>2377243.7807618566</v>
      </c>
      <c r="F82" s="255">
        <f t="shared" si="2"/>
        <v>791574.93141126796</v>
      </c>
      <c r="G82" s="226">
        <v>26675006.4243985</v>
      </c>
      <c r="H82" s="258">
        <f t="shared" si="3"/>
        <v>0.42537547206067305</v>
      </c>
      <c r="I82" s="258">
        <f t="shared" si="4"/>
        <v>0.1416415778833387</v>
      </c>
    </row>
    <row r="83" spans="1:9" x14ac:dyDescent="0.2">
      <c r="A83" s="254">
        <f t="shared" si="5"/>
        <v>2015</v>
      </c>
      <c r="B83" s="255">
        <v>12569120.17</v>
      </c>
      <c r="C83" s="255">
        <v>4374364.18</v>
      </c>
      <c r="D83" s="31">
        <v>4.8351806229844394</v>
      </c>
      <c r="E83" s="255">
        <f t="shared" si="1"/>
        <v>2599514.0926590469</v>
      </c>
      <c r="F83" s="255">
        <f t="shared" si="2"/>
        <v>904695.09230039723</v>
      </c>
      <c r="G83" s="226">
        <v>28098968.819995899</v>
      </c>
      <c r="H83" s="258">
        <f t="shared" si="3"/>
        <v>0.4473160652449108</v>
      </c>
      <c r="I83" s="258">
        <f t="shared" si="4"/>
        <v>0.15567703598030605</v>
      </c>
    </row>
    <row r="85" spans="1:9" x14ac:dyDescent="0.2">
      <c r="A85" s="251" t="s">
        <v>19</v>
      </c>
      <c r="E85" s="141"/>
    </row>
    <row r="87" spans="1:9" x14ac:dyDescent="0.2">
      <c r="A87" s="259" t="s">
        <v>99</v>
      </c>
      <c r="B87" s="49" t="s">
        <v>408</v>
      </c>
    </row>
    <row r="88" spans="1:9" x14ac:dyDescent="0.2">
      <c r="A88" s="259" t="s">
        <v>100</v>
      </c>
      <c r="B88" s="49" t="s">
        <v>413</v>
      </c>
    </row>
    <row r="89" spans="1:9" x14ac:dyDescent="0.2">
      <c r="A89" s="259" t="s">
        <v>101</v>
      </c>
      <c r="B89" s="49" t="s">
        <v>414</v>
      </c>
    </row>
    <row r="90" spans="1:9" x14ac:dyDescent="0.2">
      <c r="A90" s="259" t="s">
        <v>102</v>
      </c>
      <c r="B90" s="49" t="s">
        <v>415</v>
      </c>
    </row>
    <row r="91" spans="1:9" x14ac:dyDescent="0.2">
      <c r="A91" s="259" t="s">
        <v>103</v>
      </c>
      <c r="B91" s="49" t="s">
        <v>416</v>
      </c>
    </row>
    <row r="92" spans="1:9" x14ac:dyDescent="0.2">
      <c r="A92" s="259" t="s">
        <v>104</v>
      </c>
      <c r="B92" s="49" t="s">
        <v>182</v>
      </c>
    </row>
    <row r="93" spans="1:9" x14ac:dyDescent="0.2">
      <c r="A93" s="259" t="s">
        <v>105</v>
      </c>
      <c r="B93" s="49" t="s">
        <v>417</v>
      </c>
    </row>
    <row r="94" spans="1:9" x14ac:dyDescent="0.2">
      <c r="A94" s="259" t="s">
        <v>106</v>
      </c>
      <c r="B94" s="49" t="s">
        <v>418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24"/>
  <sheetViews>
    <sheetView workbookViewId="0">
      <selection activeCell="E71" sqref="E71"/>
    </sheetView>
  </sheetViews>
  <sheetFormatPr baseColWidth="10" defaultColWidth="11.42578125" defaultRowHeight="12.75" x14ac:dyDescent="0.2"/>
  <cols>
    <col min="1" max="1" width="11.42578125" style="44"/>
    <col min="2" max="7" width="11.42578125" style="28"/>
    <col min="8" max="9" width="12.140625" style="260" customWidth="1"/>
    <col min="10" max="16384" width="11.42578125" style="28"/>
  </cols>
  <sheetData>
    <row r="1" spans="1:9" x14ac:dyDescent="0.2">
      <c r="A1" s="110" t="s">
        <v>425</v>
      </c>
      <c r="B1" s="111"/>
      <c r="C1" s="111"/>
      <c r="D1" s="111"/>
      <c r="E1" s="111"/>
      <c r="F1" s="111"/>
      <c r="G1" s="111"/>
    </row>
    <row r="2" spans="1:9" x14ac:dyDescent="0.2">
      <c r="A2" s="166"/>
      <c r="B2" s="111"/>
      <c r="C2" s="111"/>
      <c r="D2" s="111"/>
      <c r="E2" s="111"/>
      <c r="F2" s="111"/>
      <c r="G2" s="111"/>
    </row>
    <row r="3" spans="1:9" s="33" customFormat="1" x14ac:dyDescent="0.2">
      <c r="A3" s="167"/>
      <c r="B3" s="170" t="s">
        <v>99</v>
      </c>
      <c r="C3" s="170" t="s">
        <v>100</v>
      </c>
      <c r="D3" s="170" t="s">
        <v>101</v>
      </c>
      <c r="E3" s="170" t="s">
        <v>102</v>
      </c>
      <c r="F3" s="170" t="s">
        <v>103</v>
      </c>
      <c r="G3" s="170" t="s">
        <v>104</v>
      </c>
      <c r="H3" s="170" t="s">
        <v>105</v>
      </c>
      <c r="I3" s="170" t="s">
        <v>106</v>
      </c>
    </row>
    <row r="4" spans="1:9" x14ac:dyDescent="0.2">
      <c r="A4" s="171">
        <v>1950</v>
      </c>
      <c r="B4" s="261">
        <v>34.28</v>
      </c>
      <c r="C4" s="261">
        <v>35.15</v>
      </c>
      <c r="D4" s="262" t="s">
        <v>18</v>
      </c>
      <c r="E4" s="262" t="s">
        <v>18</v>
      </c>
      <c r="F4" s="262" t="s">
        <v>18</v>
      </c>
      <c r="G4" s="262" t="s">
        <v>18</v>
      </c>
      <c r="H4" s="262" t="s">
        <v>18</v>
      </c>
      <c r="I4" s="262" t="s">
        <v>18</v>
      </c>
    </row>
    <row r="5" spans="1:9" x14ac:dyDescent="0.2">
      <c r="A5" s="171">
        <v>1951</v>
      </c>
      <c r="B5" s="261">
        <v>34.99</v>
      </c>
      <c r="C5" s="261">
        <v>37.54</v>
      </c>
      <c r="D5" s="262" t="s">
        <v>18</v>
      </c>
      <c r="E5" s="262" t="s">
        <v>18</v>
      </c>
      <c r="F5" s="262" t="s">
        <v>18</v>
      </c>
      <c r="G5" s="262" t="s">
        <v>18</v>
      </c>
      <c r="H5" s="262" t="s">
        <v>18</v>
      </c>
      <c r="I5" s="262" t="s">
        <v>18</v>
      </c>
    </row>
    <row r="6" spans="1:9" x14ac:dyDescent="0.2">
      <c r="A6" s="171">
        <v>1952</v>
      </c>
      <c r="B6" s="261">
        <v>34.630000000000003</v>
      </c>
      <c r="C6" s="261">
        <v>36.49</v>
      </c>
      <c r="D6" s="262" t="s">
        <v>18</v>
      </c>
      <c r="E6" s="262" t="s">
        <v>18</v>
      </c>
      <c r="F6" s="261">
        <v>3.94</v>
      </c>
      <c r="G6" s="261">
        <v>3.69</v>
      </c>
      <c r="H6" s="261">
        <v>70.19</v>
      </c>
      <c r="I6" s="261">
        <v>57.67</v>
      </c>
    </row>
    <row r="7" spans="1:9" x14ac:dyDescent="0.2">
      <c r="A7" s="171">
        <v>1953</v>
      </c>
      <c r="B7" s="261">
        <v>34.369999999999997</v>
      </c>
      <c r="C7" s="261">
        <v>36.75</v>
      </c>
      <c r="D7" s="261">
        <v>1.0472999999999999</v>
      </c>
      <c r="E7" s="261">
        <v>1.0534000000000001</v>
      </c>
      <c r="F7" s="261">
        <v>3.94</v>
      </c>
      <c r="G7" s="261">
        <v>3.95</v>
      </c>
      <c r="H7" s="261">
        <v>70.72</v>
      </c>
      <c r="I7" s="261">
        <v>61.3</v>
      </c>
    </row>
    <row r="8" spans="1:9" x14ac:dyDescent="0.2">
      <c r="A8" s="171">
        <v>1954</v>
      </c>
      <c r="B8" s="261">
        <v>37.17</v>
      </c>
      <c r="C8" s="261">
        <v>37.880000000000003</v>
      </c>
      <c r="D8" s="261">
        <v>1.1227</v>
      </c>
      <c r="E8" s="261">
        <v>1.0809333333333333</v>
      </c>
      <c r="F8" s="261">
        <v>4.79</v>
      </c>
      <c r="G8" s="261">
        <v>4.3</v>
      </c>
      <c r="H8" s="261">
        <v>79.5</v>
      </c>
      <c r="I8" s="261">
        <v>64.739999999999995</v>
      </c>
    </row>
    <row r="9" spans="1:9" x14ac:dyDescent="0.2">
      <c r="A9" s="171">
        <v>1955</v>
      </c>
      <c r="B9" s="261">
        <v>37.86</v>
      </c>
      <c r="C9" s="261">
        <v>39.450000000000003</v>
      </c>
      <c r="D9" s="261">
        <v>1.1434</v>
      </c>
      <c r="E9" s="261">
        <v>1.1211083333333334</v>
      </c>
      <c r="F9" s="261">
        <v>4.79</v>
      </c>
      <c r="G9" s="261">
        <v>4.79</v>
      </c>
      <c r="H9" s="261">
        <v>78.05</v>
      </c>
      <c r="I9" s="261">
        <v>69.239999999999995</v>
      </c>
    </row>
    <row r="10" spans="1:9" x14ac:dyDescent="0.2">
      <c r="A10" s="171">
        <v>1956</v>
      </c>
      <c r="B10" s="261">
        <v>37.57</v>
      </c>
      <c r="C10" s="261">
        <v>39.86</v>
      </c>
      <c r="D10" s="261">
        <v>1.1345000000000001</v>
      </c>
      <c r="E10" s="261">
        <v>1.1323416666666666</v>
      </c>
      <c r="F10" s="261">
        <v>5.13</v>
      </c>
      <c r="G10" s="261">
        <v>4.9000000000000004</v>
      </c>
      <c r="H10" s="261">
        <v>84.24</v>
      </c>
      <c r="I10" s="261">
        <v>70.099999999999994</v>
      </c>
    </row>
    <row r="11" spans="1:9" x14ac:dyDescent="0.2">
      <c r="A11" s="171">
        <v>1957</v>
      </c>
      <c r="B11" s="261">
        <v>38.86</v>
      </c>
      <c r="C11" s="261">
        <v>40.659999999999997</v>
      </c>
      <c r="D11" s="261">
        <v>1.1733</v>
      </c>
      <c r="E11" s="261">
        <v>1.1548666666666667</v>
      </c>
      <c r="F11" s="261">
        <v>5.13</v>
      </c>
      <c r="G11" s="261">
        <v>5.13</v>
      </c>
      <c r="H11" s="261">
        <v>81.44</v>
      </c>
      <c r="I11" s="261">
        <v>71.95</v>
      </c>
    </row>
    <row r="12" spans="1:9" x14ac:dyDescent="0.2">
      <c r="A12" s="171">
        <v>1958</v>
      </c>
      <c r="B12" s="261">
        <v>39.6</v>
      </c>
      <c r="C12" s="261">
        <v>41.73</v>
      </c>
      <c r="D12" s="261">
        <v>1.1957000000000002</v>
      </c>
      <c r="E12" s="261">
        <v>1.1855666666666667</v>
      </c>
      <c r="F12" s="261">
        <v>5.58</v>
      </c>
      <c r="G12" s="261">
        <v>5.28</v>
      </c>
      <c r="H12" s="261">
        <v>86.93</v>
      </c>
      <c r="I12" s="261">
        <v>72.16</v>
      </c>
    </row>
    <row r="13" spans="1:9" x14ac:dyDescent="0.2">
      <c r="A13" s="171">
        <v>1959</v>
      </c>
      <c r="B13" s="261">
        <v>39.47</v>
      </c>
      <c r="C13" s="261">
        <v>41.85</v>
      </c>
      <c r="D13" s="261">
        <v>1.1916</v>
      </c>
      <c r="E13" s="261">
        <v>1.1889166666666668</v>
      </c>
      <c r="F13" s="261">
        <v>5.58</v>
      </c>
      <c r="G13" s="261">
        <v>5.59</v>
      </c>
      <c r="H13" s="261">
        <v>87.22</v>
      </c>
      <c r="I13" s="261">
        <v>76.17</v>
      </c>
    </row>
    <row r="14" spans="1:9" x14ac:dyDescent="0.2">
      <c r="A14" s="171">
        <v>1960</v>
      </c>
      <c r="B14" s="261">
        <v>40.71</v>
      </c>
      <c r="C14" s="261">
        <v>42.18</v>
      </c>
      <c r="D14" s="261">
        <v>1.2289000000000001</v>
      </c>
      <c r="E14" s="261">
        <v>1.1980916666666668</v>
      </c>
      <c r="F14" s="261">
        <v>5.59</v>
      </c>
      <c r="G14" s="261">
        <v>5.59</v>
      </c>
      <c r="H14" s="261">
        <v>84.71</v>
      </c>
      <c r="I14" s="261">
        <v>75.58</v>
      </c>
    </row>
    <row r="15" spans="1:9" x14ac:dyDescent="0.2">
      <c r="A15" s="171">
        <v>1961</v>
      </c>
      <c r="B15" s="261">
        <v>40.78</v>
      </c>
      <c r="C15" s="261">
        <v>43.21</v>
      </c>
      <c r="D15" s="261">
        <v>1.2305999999999999</v>
      </c>
      <c r="E15" s="261">
        <v>1.2269833333333333</v>
      </c>
      <c r="F15" s="261">
        <v>5.59</v>
      </c>
      <c r="G15" s="261">
        <v>5.6</v>
      </c>
      <c r="H15" s="261">
        <v>84.57</v>
      </c>
      <c r="I15" s="261">
        <v>73.91</v>
      </c>
    </row>
    <row r="16" spans="1:9" x14ac:dyDescent="0.2">
      <c r="A16" s="171">
        <v>1962</v>
      </c>
      <c r="B16" s="261">
        <v>42.87</v>
      </c>
      <c r="C16" s="261">
        <v>44.36</v>
      </c>
      <c r="D16" s="261">
        <v>1.3063000000000002</v>
      </c>
      <c r="E16" s="261">
        <v>1.2717583333333335</v>
      </c>
      <c r="F16" s="261">
        <v>5.99</v>
      </c>
      <c r="G16" s="261">
        <v>5.7</v>
      </c>
      <c r="H16" s="261">
        <v>86.2</v>
      </c>
      <c r="I16" s="261">
        <v>73.28</v>
      </c>
    </row>
    <row r="17" spans="1:9" x14ac:dyDescent="0.2">
      <c r="A17" s="171">
        <v>1963</v>
      </c>
      <c r="B17" s="261">
        <v>43.63</v>
      </c>
      <c r="C17" s="261">
        <v>45.7</v>
      </c>
      <c r="D17" s="261">
        <v>1.3295000000000001</v>
      </c>
      <c r="E17" s="261">
        <v>1.3184</v>
      </c>
      <c r="F17" s="261">
        <v>5.99</v>
      </c>
      <c r="G17" s="261">
        <v>6</v>
      </c>
      <c r="H17" s="261">
        <v>84.7</v>
      </c>
      <c r="I17" s="261">
        <v>74.87</v>
      </c>
    </row>
    <row r="18" spans="1:9" x14ac:dyDescent="0.2">
      <c r="A18" s="171">
        <v>1964</v>
      </c>
      <c r="B18" s="261">
        <v>43.87</v>
      </c>
      <c r="C18" s="261">
        <v>46.82</v>
      </c>
      <c r="D18" s="261">
        <v>1.3570000000000002</v>
      </c>
      <c r="E18" s="261">
        <v>1.3525500000000001</v>
      </c>
      <c r="F18" s="261">
        <v>6.65</v>
      </c>
      <c r="G18" s="261">
        <v>6.16</v>
      </c>
      <c r="H18" s="261">
        <v>93.52</v>
      </c>
      <c r="I18" s="261">
        <v>75.03</v>
      </c>
    </row>
    <row r="19" spans="1:9" x14ac:dyDescent="0.2">
      <c r="A19" s="171">
        <v>1965</v>
      </c>
      <c r="B19" s="261">
        <v>43.49</v>
      </c>
      <c r="C19" s="261">
        <v>46.51</v>
      </c>
      <c r="D19" s="261">
        <v>1.3398000000000001</v>
      </c>
      <c r="E19" s="261">
        <v>1.3481000000000001</v>
      </c>
      <c r="F19" s="261">
        <v>6.65</v>
      </c>
      <c r="G19" s="261">
        <v>6.65</v>
      </c>
      <c r="H19" s="261">
        <v>94.33</v>
      </c>
      <c r="I19" s="261">
        <v>81.540000000000006</v>
      </c>
    </row>
    <row r="20" spans="1:9" x14ac:dyDescent="0.2">
      <c r="A20" s="171">
        <v>1966</v>
      </c>
      <c r="B20" s="261">
        <v>44.32</v>
      </c>
      <c r="C20" s="261">
        <v>46.6</v>
      </c>
      <c r="D20" s="261">
        <v>1.3653000000000002</v>
      </c>
      <c r="E20" s="261">
        <v>1.3504333333333334</v>
      </c>
      <c r="F20" s="261">
        <v>6.65</v>
      </c>
      <c r="G20" s="261">
        <v>6.65</v>
      </c>
      <c r="H20" s="261">
        <v>92.57</v>
      </c>
      <c r="I20" s="261">
        <v>81.38</v>
      </c>
    </row>
    <row r="21" spans="1:9" x14ac:dyDescent="0.2">
      <c r="A21" s="171">
        <v>1967</v>
      </c>
      <c r="B21" s="261">
        <v>45.49</v>
      </c>
      <c r="C21" s="261">
        <v>47.16</v>
      </c>
      <c r="D21" s="261">
        <v>1.4012000000000002</v>
      </c>
      <c r="E21" s="261">
        <v>1.3667500000000001</v>
      </c>
      <c r="F21" s="261">
        <v>6.65</v>
      </c>
      <c r="G21" s="261">
        <v>6.66</v>
      </c>
      <c r="H21" s="261">
        <v>90.19</v>
      </c>
      <c r="I21" s="261">
        <v>80.540000000000006</v>
      </c>
    </row>
    <row r="22" spans="1:9" x14ac:dyDescent="0.2">
      <c r="A22" s="171">
        <v>1968</v>
      </c>
      <c r="B22" s="261">
        <v>47.07</v>
      </c>
      <c r="C22" s="261">
        <v>49.05</v>
      </c>
      <c r="D22" s="261">
        <v>1.45</v>
      </c>
      <c r="E22" s="261">
        <v>1.4215833333333334</v>
      </c>
      <c r="F22" s="261">
        <v>7.56</v>
      </c>
      <c r="G22" s="261">
        <v>7.21</v>
      </c>
      <c r="H22" s="261">
        <v>99.09</v>
      </c>
      <c r="I22" s="261">
        <v>83.83</v>
      </c>
    </row>
    <row r="23" spans="1:9" x14ac:dyDescent="0.2">
      <c r="A23" s="171">
        <v>1969</v>
      </c>
      <c r="B23" s="261">
        <v>48.69</v>
      </c>
      <c r="C23" s="261">
        <v>50.38</v>
      </c>
      <c r="D23" s="261">
        <v>1.4998</v>
      </c>
      <c r="E23" s="261">
        <v>1.4601333333333333</v>
      </c>
      <c r="F23" s="261">
        <v>7.56</v>
      </c>
      <c r="G23" s="261">
        <v>7.56</v>
      </c>
      <c r="H23" s="261">
        <v>95.79</v>
      </c>
      <c r="I23" s="261">
        <v>85.58</v>
      </c>
    </row>
    <row r="24" spans="1:9" x14ac:dyDescent="0.2">
      <c r="A24" s="171">
        <v>1970</v>
      </c>
      <c r="B24" s="261">
        <v>50.77</v>
      </c>
      <c r="C24" s="261">
        <v>52.72</v>
      </c>
      <c r="D24" s="261">
        <v>1.5641</v>
      </c>
      <c r="E24" s="261">
        <v>1.5280583333333335</v>
      </c>
      <c r="F24" s="261">
        <v>8.5</v>
      </c>
      <c r="G24" s="261">
        <v>7.77</v>
      </c>
      <c r="H24" s="261">
        <v>103.29</v>
      </c>
      <c r="I24" s="261">
        <v>84.05</v>
      </c>
    </row>
    <row r="25" spans="1:9" x14ac:dyDescent="0.2">
      <c r="A25" s="171">
        <v>1971</v>
      </c>
      <c r="B25" s="261">
        <v>51.77</v>
      </c>
      <c r="C25" s="261">
        <v>54.35</v>
      </c>
      <c r="D25" s="261">
        <v>1.5946</v>
      </c>
      <c r="E25" s="261">
        <v>1.5751500000000001</v>
      </c>
      <c r="F25" s="261">
        <v>8.5</v>
      </c>
      <c r="G25" s="261">
        <v>8.5</v>
      </c>
      <c r="H25" s="261">
        <v>101.29</v>
      </c>
      <c r="I25" s="261">
        <v>89.19</v>
      </c>
    </row>
    <row r="26" spans="1:9" x14ac:dyDescent="0.2">
      <c r="A26" s="171">
        <v>1972</v>
      </c>
      <c r="B26" s="261">
        <v>55.33</v>
      </c>
      <c r="C26" s="261">
        <v>56.85</v>
      </c>
      <c r="D26" s="261">
        <v>1.7042999999999999</v>
      </c>
      <c r="E26" s="261">
        <v>1.6476416666666667</v>
      </c>
      <c r="F26" s="261">
        <v>9.64</v>
      </c>
      <c r="G26" s="261">
        <v>8.7899999999999991</v>
      </c>
      <c r="H26" s="261">
        <v>107.49</v>
      </c>
      <c r="I26" s="261">
        <v>88.18</v>
      </c>
    </row>
    <row r="27" spans="1:9" x14ac:dyDescent="0.2">
      <c r="A27" s="171">
        <v>1973</v>
      </c>
      <c r="B27" s="261">
        <v>64.12</v>
      </c>
      <c r="C27" s="261">
        <v>65.5</v>
      </c>
      <c r="D27" s="261">
        <v>1.9752000000000001</v>
      </c>
      <c r="E27" s="261">
        <v>1.8982000000000001</v>
      </c>
      <c r="F27" s="261">
        <v>9.64</v>
      </c>
      <c r="G27" s="261">
        <v>9.64</v>
      </c>
      <c r="H27" s="261">
        <v>92.75</v>
      </c>
      <c r="I27" s="261">
        <v>83.93</v>
      </c>
    </row>
    <row r="28" spans="1:9" x14ac:dyDescent="0.2">
      <c r="A28" s="171">
        <v>1974</v>
      </c>
      <c r="B28" s="261">
        <v>83.71</v>
      </c>
      <c r="C28" s="261">
        <v>85.2</v>
      </c>
      <c r="D28" s="261">
        <v>2.5787</v>
      </c>
      <c r="E28" s="261">
        <v>2.4691800000000002</v>
      </c>
      <c r="F28" s="261">
        <v>12.42</v>
      </c>
      <c r="G28" s="261">
        <v>11.72</v>
      </c>
      <c r="H28" s="261">
        <v>91.53</v>
      </c>
      <c r="I28" s="261">
        <v>78.45</v>
      </c>
    </row>
    <row r="29" spans="1:9" x14ac:dyDescent="0.2">
      <c r="A29" s="171">
        <v>1975</v>
      </c>
      <c r="B29" s="261">
        <v>100.84</v>
      </c>
      <c r="C29" s="261">
        <v>100</v>
      </c>
      <c r="D29" s="261">
        <v>3.1063000000000001</v>
      </c>
      <c r="E29" s="261">
        <v>2.8980916666666667</v>
      </c>
      <c r="F29" s="261">
        <v>13.73</v>
      </c>
      <c r="G29" s="261">
        <v>13.73</v>
      </c>
      <c r="H29" s="261">
        <v>84</v>
      </c>
      <c r="I29" s="261">
        <v>78.3</v>
      </c>
    </row>
    <row r="30" spans="1:9" x14ac:dyDescent="0.2">
      <c r="A30" s="171">
        <v>1976</v>
      </c>
      <c r="B30" s="261">
        <v>104.36</v>
      </c>
      <c r="C30" s="261">
        <v>103.49</v>
      </c>
      <c r="D30" s="261">
        <v>3.2422</v>
      </c>
      <c r="E30" s="261">
        <v>3.22</v>
      </c>
      <c r="F30" s="261">
        <v>15.54</v>
      </c>
      <c r="G30" s="261">
        <v>15.54</v>
      </c>
      <c r="H30" s="261">
        <v>91.87</v>
      </c>
      <c r="I30" s="261">
        <v>85.63</v>
      </c>
    </row>
    <row r="31" spans="1:9" x14ac:dyDescent="0.2">
      <c r="A31" s="171">
        <v>1977</v>
      </c>
      <c r="B31" s="261">
        <v>109.84</v>
      </c>
      <c r="C31" s="261">
        <v>107.81</v>
      </c>
      <c r="D31" s="261">
        <v>3.4123999999999999</v>
      </c>
      <c r="E31" s="261">
        <v>3.35</v>
      </c>
      <c r="F31" s="261">
        <v>17.260000000000002</v>
      </c>
      <c r="G31" s="261">
        <v>17.260000000000002</v>
      </c>
      <c r="H31" s="261">
        <v>96.94</v>
      </c>
      <c r="I31" s="261">
        <v>91.3</v>
      </c>
    </row>
    <row r="32" spans="1:9" x14ac:dyDescent="0.2">
      <c r="A32" s="171">
        <v>1978</v>
      </c>
      <c r="B32" s="261">
        <v>118.75</v>
      </c>
      <c r="C32" s="261">
        <v>114.29</v>
      </c>
      <c r="D32" s="261">
        <v>3.6892</v>
      </c>
      <c r="E32" s="261">
        <v>3.5506500000000001</v>
      </c>
      <c r="F32" s="261">
        <v>19.510000000000002</v>
      </c>
      <c r="G32" s="261">
        <v>19.510000000000002</v>
      </c>
      <c r="H32" s="261">
        <v>101.36</v>
      </c>
      <c r="I32" s="261">
        <v>97.35</v>
      </c>
    </row>
    <row r="33" spans="1:9" x14ac:dyDescent="0.2">
      <c r="A33" s="171">
        <v>1979</v>
      </c>
      <c r="B33" s="261">
        <v>134.37</v>
      </c>
      <c r="C33" s="261">
        <v>124.79</v>
      </c>
      <c r="D33" s="261">
        <v>4.1745000000000001</v>
      </c>
      <c r="E33" s="261">
        <v>3.8767166666666668</v>
      </c>
      <c r="F33" s="261">
        <v>21.63</v>
      </c>
      <c r="G33" s="261">
        <v>21.63</v>
      </c>
      <c r="H33" s="261">
        <v>99.31</v>
      </c>
      <c r="I33" s="261">
        <v>98.85</v>
      </c>
    </row>
    <row r="34" spans="1:9" s="124" customFormat="1" x14ac:dyDescent="0.2">
      <c r="A34" s="245">
        <v>1980</v>
      </c>
      <c r="B34" s="263">
        <v>158.27000000000001</v>
      </c>
      <c r="C34" s="263">
        <v>147.4</v>
      </c>
      <c r="D34" s="263">
        <v>4.9169999999999998</v>
      </c>
      <c r="E34" s="263">
        <v>4.5794249999999996</v>
      </c>
      <c r="F34" s="263">
        <v>26.32</v>
      </c>
      <c r="G34" s="263">
        <v>25.744999999999994</v>
      </c>
      <c r="H34" s="263">
        <v>94.836022369046105</v>
      </c>
      <c r="I34" s="263">
        <v>99.662835875209439</v>
      </c>
    </row>
    <row r="35" spans="1:9" x14ac:dyDescent="0.2">
      <c r="A35" s="171">
        <v>1981</v>
      </c>
      <c r="B35" s="261">
        <v>261.29005285658769</v>
      </c>
      <c r="C35" s="261">
        <v>202.02216408386306</v>
      </c>
      <c r="D35" s="261">
        <v>8.1175408472600079</v>
      </c>
      <c r="E35" s="261">
        <v>6.2764270607852408</v>
      </c>
      <c r="F35" s="261">
        <v>35.03</v>
      </c>
      <c r="G35" s="261">
        <v>31.620833333333326</v>
      </c>
      <c r="H35" s="261">
        <v>76.45454506515793</v>
      </c>
      <c r="I35" s="261">
        <v>90.138020705775716</v>
      </c>
    </row>
    <row r="36" spans="1:9" x14ac:dyDescent="0.2">
      <c r="A36" s="171">
        <v>1982</v>
      </c>
      <c r="B36" s="261">
        <v>474.90021738567174</v>
      </c>
      <c r="C36" s="261">
        <v>384.08767220784227</v>
      </c>
      <c r="D36" s="261">
        <v>14.753802798289932</v>
      </c>
      <c r="E36" s="261">
        <v>11.932840490504734</v>
      </c>
      <c r="F36" s="261">
        <v>68.83</v>
      </c>
      <c r="G36" s="261">
        <v>55.958333333333336</v>
      </c>
      <c r="H36" s="261">
        <v>82.653538124494503</v>
      </c>
      <c r="I36" s="261">
        <v>83.203601867272567</v>
      </c>
    </row>
    <row r="37" spans="1:9" x14ac:dyDescent="0.2">
      <c r="A37" s="171">
        <v>1983</v>
      </c>
      <c r="B37" s="261">
        <v>525.72131105065432</v>
      </c>
      <c r="C37" s="261">
        <v>509.39662916008376</v>
      </c>
      <c r="D37" s="261">
        <v>16.332670034978623</v>
      </c>
      <c r="E37" s="261">
        <v>15.825940695328468</v>
      </c>
      <c r="F37" s="261">
        <v>90.85</v>
      </c>
      <c r="G37" s="261">
        <v>84.970000000000013</v>
      </c>
      <c r="H37" s="261">
        <v>98.549720570072836</v>
      </c>
      <c r="I37" s="261">
        <v>95.107116099403228</v>
      </c>
    </row>
    <row r="38" spans="1:9" x14ac:dyDescent="0.2">
      <c r="A38" s="171">
        <v>1984</v>
      </c>
      <c r="B38" s="261">
        <v>616.93108796476247</v>
      </c>
      <c r="C38" s="261">
        <v>570.25741602169035</v>
      </c>
      <c r="D38" s="261">
        <v>19.166299106101828</v>
      </c>
      <c r="E38" s="261">
        <v>17.716764364756642</v>
      </c>
      <c r="F38" s="261">
        <v>105.03</v>
      </c>
      <c r="G38" s="261">
        <v>100.0025</v>
      </c>
      <c r="H38" s="261">
        <v>97.087374744087427</v>
      </c>
      <c r="I38" s="261">
        <v>100.02248332273423</v>
      </c>
    </row>
    <row r="39" spans="1:9" x14ac:dyDescent="0.2">
      <c r="A39" s="171">
        <v>1985</v>
      </c>
      <c r="B39" s="261">
        <v>684.33167664205212</v>
      </c>
      <c r="C39" s="261">
        <v>656.09165948952887</v>
      </c>
      <c r="D39" s="261">
        <v>21.260244228527007</v>
      </c>
      <c r="E39" s="261">
        <v>20.383463688994812</v>
      </c>
      <c r="F39" s="261">
        <v>124.89</v>
      </c>
      <c r="G39" s="261">
        <v>119.62250000000004</v>
      </c>
      <c r="H39" s="261">
        <v>104.07515591480005</v>
      </c>
      <c r="I39" s="261">
        <v>103.94335307794826</v>
      </c>
    </row>
    <row r="40" spans="1:9" x14ac:dyDescent="0.2">
      <c r="A40" s="171">
        <v>1986</v>
      </c>
      <c r="B40" s="261">
        <v>789.89216906335025</v>
      </c>
      <c r="C40" s="261">
        <v>733.75160364115652</v>
      </c>
      <c r="D40" s="261">
        <v>24.539709327633108</v>
      </c>
      <c r="E40" s="261">
        <v>22.796203782255105</v>
      </c>
      <c r="F40" s="261">
        <v>142.13</v>
      </c>
      <c r="G40" s="261">
        <v>136.63500000000002</v>
      </c>
      <c r="H40" s="261">
        <v>102.61338057889606</v>
      </c>
      <c r="I40" s="261">
        <v>106.27938900499142</v>
      </c>
    </row>
    <row r="41" spans="1:9" x14ac:dyDescent="0.2">
      <c r="A41" s="171">
        <v>1987</v>
      </c>
      <c r="B41" s="261">
        <v>919.65142479595795</v>
      </c>
      <c r="C41" s="261">
        <v>857.36391763929942</v>
      </c>
      <c r="D41" s="261">
        <v>28.570961368052849</v>
      </c>
      <c r="E41" s="261">
        <v>26.636592663062061</v>
      </c>
      <c r="F41" s="261">
        <v>157</v>
      </c>
      <c r="G41" s="261">
        <v>153.71333333333331</v>
      </c>
      <c r="H41" s="261">
        <v>97.355939518658261</v>
      </c>
      <c r="I41" s="261">
        <v>102.33449471147721</v>
      </c>
    </row>
    <row r="42" spans="1:9" x14ac:dyDescent="0.2">
      <c r="A42" s="171">
        <v>1988</v>
      </c>
      <c r="B42" s="261">
        <v>1152.6521760590749</v>
      </c>
      <c r="C42" s="261">
        <v>1035.9213217216325</v>
      </c>
      <c r="D42" s="261">
        <v>35.809633851535168</v>
      </c>
      <c r="E42" s="261">
        <v>32.184016273575885</v>
      </c>
      <c r="F42" s="261">
        <v>182.63</v>
      </c>
      <c r="G42" s="261">
        <v>176.43250000000003</v>
      </c>
      <c r="H42" s="261">
        <v>90.356602460564389</v>
      </c>
      <c r="I42" s="261">
        <v>97.317217698301803</v>
      </c>
    </row>
    <row r="43" spans="1:9" x14ac:dyDescent="0.2">
      <c r="A43" s="171">
        <v>1989</v>
      </c>
      <c r="B43" s="261">
        <v>1267.3922874724703</v>
      </c>
      <c r="C43" s="261">
        <v>1206.9514745106317</v>
      </c>
      <c r="D43" s="261">
        <v>39.374283676642044</v>
      </c>
      <c r="E43" s="261">
        <v>37.497583148988113</v>
      </c>
      <c r="F43" s="261">
        <v>219.58</v>
      </c>
      <c r="G43" s="261">
        <v>210.67583333333332</v>
      </c>
      <c r="H43" s="261">
        <v>98.802462449369429</v>
      </c>
      <c r="I43" s="261">
        <v>99.558616387038924</v>
      </c>
    </row>
    <row r="44" spans="1:9" x14ac:dyDescent="0.2">
      <c r="A44" s="171">
        <v>1990</v>
      </c>
      <c r="B44" s="261">
        <v>1612.8121028630653</v>
      </c>
      <c r="C44" s="261">
        <v>1436.8054174544138</v>
      </c>
      <c r="D44" s="261">
        <v>50.105497629226583</v>
      </c>
      <c r="E44" s="261">
        <v>44.638688255265784</v>
      </c>
      <c r="F44" s="261">
        <v>272.41000000000003</v>
      </c>
      <c r="G44" s="261">
        <v>253.7608333333333</v>
      </c>
      <c r="H44" s="261">
        <v>96.321962003095251</v>
      </c>
      <c r="I44" s="261">
        <v>100.81312338590561</v>
      </c>
    </row>
    <row r="45" spans="1:9" x14ac:dyDescent="0.2">
      <c r="A45" s="171">
        <v>1991</v>
      </c>
      <c r="B45" s="261">
        <v>2021.113436066848</v>
      </c>
      <c r="C45" s="261">
        <v>1849.3027181164107</v>
      </c>
      <c r="D45" s="261">
        <v>62.79026198989505</v>
      </c>
      <c r="E45" s="261">
        <v>57.454159429513162</v>
      </c>
      <c r="F45" s="261">
        <v>331.76</v>
      </c>
      <c r="G45" s="261">
        <v>316.56916666666672</v>
      </c>
      <c r="H45" s="261">
        <v>93.609382626624168</v>
      </c>
      <c r="I45" s="261">
        <v>97.733122041692923</v>
      </c>
    </row>
    <row r="46" spans="1:9" x14ac:dyDescent="0.2">
      <c r="A46" s="171">
        <v>1992</v>
      </c>
      <c r="B46" s="261">
        <v>2364.0727773027593</v>
      </c>
      <c r="C46" s="261">
        <v>2252.2332078734858</v>
      </c>
      <c r="D46" s="261">
        <v>73.445035989117741</v>
      </c>
      <c r="E46" s="261">
        <v>69.972408805739704</v>
      </c>
      <c r="F46" s="261">
        <v>417.82</v>
      </c>
      <c r="G46" s="261">
        <v>392.66500000000002</v>
      </c>
      <c r="H46" s="261">
        <v>100.78930036467695</v>
      </c>
      <c r="I46" s="261">
        <v>99.360464607184426</v>
      </c>
    </row>
    <row r="47" spans="1:9" x14ac:dyDescent="0.2">
      <c r="A47" s="171">
        <v>1993</v>
      </c>
      <c r="B47" s="261">
        <v>2577.853124627542</v>
      </c>
      <c r="C47" s="261">
        <v>2472.5350338996614</v>
      </c>
      <c r="D47" s="261">
        <v>80.086585036921861</v>
      </c>
      <c r="E47" s="261">
        <v>76.81674862697389</v>
      </c>
      <c r="F47" s="261">
        <v>462.04</v>
      </c>
      <c r="G47" s="261">
        <v>448.87583333333333</v>
      </c>
      <c r="H47" s="261">
        <v>102.21331028562145</v>
      </c>
      <c r="I47" s="261">
        <v>103.54193363555068</v>
      </c>
    </row>
    <row r="48" spans="1:9" x14ac:dyDescent="0.2">
      <c r="A48" s="171">
        <v>1994</v>
      </c>
      <c r="B48" s="261">
        <v>3089.7137646068136</v>
      </c>
      <c r="C48" s="261">
        <v>2807.1738507209411</v>
      </c>
      <c r="D48" s="261">
        <v>95.988643334628804</v>
      </c>
      <c r="E48" s="261">
        <v>87.213311474475844</v>
      </c>
      <c r="F48" s="261">
        <v>551.85</v>
      </c>
      <c r="G48" s="261">
        <v>522.98666666666679</v>
      </c>
      <c r="H48" s="261">
        <v>101.85652304220558</v>
      </c>
      <c r="I48" s="261">
        <v>106.30897022621389</v>
      </c>
    </row>
    <row r="49" spans="1:9" x14ac:dyDescent="0.2">
      <c r="A49" s="171">
        <v>1995</v>
      </c>
      <c r="B49" s="261">
        <v>3786.9936864878864</v>
      </c>
      <c r="C49" s="261">
        <v>3458.0417977194684</v>
      </c>
      <c r="D49" s="261">
        <v>117.65115281772248</v>
      </c>
      <c r="E49" s="261">
        <v>107.43448480000995</v>
      </c>
      <c r="F49" s="261">
        <v>664.21</v>
      </c>
      <c r="G49" s="261">
        <v>630.4758333333333</v>
      </c>
      <c r="H49" s="261">
        <v>100.02230914518182</v>
      </c>
      <c r="I49" s="261">
        <v>104.04232389569306</v>
      </c>
    </row>
    <row r="50" spans="1:9" x14ac:dyDescent="0.2">
      <c r="A50" s="171">
        <v>1996</v>
      </c>
      <c r="B50" s="261">
        <v>4312.9569441637504</v>
      </c>
      <c r="C50" s="261">
        <v>4063.6213380658023</v>
      </c>
      <c r="D50" s="261">
        <v>133.99133944811499</v>
      </c>
      <c r="E50" s="261">
        <v>126.24863735462671</v>
      </c>
      <c r="F50" s="261">
        <v>784.69</v>
      </c>
      <c r="G50" s="261">
        <v>755.38000000000022</v>
      </c>
      <c r="H50" s="261">
        <v>103.75500203195413</v>
      </c>
      <c r="I50" s="261">
        <v>106.01993362032988</v>
      </c>
    </row>
    <row r="51" spans="1:9" x14ac:dyDescent="0.2">
      <c r="A51" s="171">
        <v>1997</v>
      </c>
      <c r="B51" s="261">
        <v>4796.1079515481269</v>
      </c>
      <c r="C51" s="261">
        <v>4601.9577752456562</v>
      </c>
      <c r="D51" s="261">
        <v>149.0014708900116</v>
      </c>
      <c r="E51" s="261">
        <v>142.97368035891674</v>
      </c>
      <c r="F51" s="261">
        <v>927.57</v>
      </c>
      <c r="G51" s="261">
        <v>887.7399999999999</v>
      </c>
      <c r="H51" s="261">
        <v>110.291944123929</v>
      </c>
      <c r="I51" s="261">
        <v>109.97069865360663</v>
      </c>
    </row>
    <row r="52" spans="1:9" x14ac:dyDescent="0.2">
      <c r="A52" s="171">
        <f>A51+1</f>
        <v>1998</v>
      </c>
      <c r="B52" s="261">
        <v>5388.700849332813</v>
      </c>
      <c r="C52" s="261">
        <v>5138.523757814196</v>
      </c>
      <c r="D52" s="261">
        <v>167.41165145744259</v>
      </c>
      <c r="E52" s="261">
        <v>159.64371885772226</v>
      </c>
      <c r="F52" s="261">
        <v>1057.73</v>
      </c>
      <c r="G52" s="261">
        <v>1025.2499999999998</v>
      </c>
      <c r="H52" s="261">
        <v>111.93780729889617</v>
      </c>
      <c r="I52" s="261">
        <v>113.79335945939705</v>
      </c>
    </row>
    <row r="53" spans="1:9" x14ac:dyDescent="0.2">
      <c r="A53" s="171">
        <f t="shared" ref="A53:A69" si="0">A52+1</f>
        <v>1999</v>
      </c>
      <c r="B53" s="261">
        <v>5933.6548666925755</v>
      </c>
      <c r="C53" s="261">
        <v>5654.7045667462253</v>
      </c>
      <c r="D53" s="261">
        <v>184.34182712786625</v>
      </c>
      <c r="E53" s="261">
        <v>175.68043053305169</v>
      </c>
      <c r="F53" s="261">
        <v>1178.8599999999999</v>
      </c>
      <c r="G53" s="261">
        <v>1153.0600000000002</v>
      </c>
      <c r="H53" s="261">
        <v>113.29897943945235</v>
      </c>
      <c r="I53" s="261">
        <v>116.30074518985624</v>
      </c>
    </row>
    <row r="54" spans="1:9" x14ac:dyDescent="0.2">
      <c r="A54" s="171">
        <f t="shared" si="0"/>
        <v>2000</v>
      </c>
      <c r="B54" s="261">
        <v>6541.6995421686743</v>
      </c>
      <c r="C54" s="261">
        <v>6274.529586075234</v>
      </c>
      <c r="D54" s="261">
        <v>203.2320506024096</v>
      </c>
      <c r="E54" s="261">
        <v>194.93716180266327</v>
      </c>
      <c r="F54" s="261">
        <v>1304.44</v>
      </c>
      <c r="G54" s="261">
        <v>1272.3700000000001</v>
      </c>
      <c r="H54" s="261">
        <v>113.71547305015979</v>
      </c>
      <c r="I54" s="261">
        <v>115.64219311297093</v>
      </c>
    </row>
    <row r="55" spans="1:9" x14ac:dyDescent="0.2">
      <c r="A55" s="171">
        <f t="shared" si="0"/>
        <v>2001</v>
      </c>
      <c r="B55" s="261">
        <v>7258.4110586863571</v>
      </c>
      <c r="C55" s="261">
        <v>6980.7883977266556</v>
      </c>
      <c r="D55" s="261">
        <v>225.49824461717833</v>
      </c>
      <c r="E55" s="261">
        <v>216.87921918764843</v>
      </c>
      <c r="F55" s="261">
        <v>1465.64</v>
      </c>
      <c r="G55" s="261">
        <v>1418.5949999999996</v>
      </c>
      <c r="H55" s="261">
        <v>115.15208276012341</v>
      </c>
      <c r="I55" s="261">
        <v>115.88142123349989</v>
      </c>
    </row>
    <row r="56" spans="1:9" x14ac:dyDescent="0.2">
      <c r="A56" s="171">
        <f t="shared" si="0"/>
        <v>2002</v>
      </c>
      <c r="B56" s="261">
        <v>7961.2393497862395</v>
      </c>
      <c r="C56" s="261">
        <v>7620.7154751458538</v>
      </c>
      <c r="D56" s="261">
        <v>247.33312619510289</v>
      </c>
      <c r="E56" s="261">
        <v>236.76048144348567</v>
      </c>
      <c r="F56" s="261">
        <v>1567.66</v>
      </c>
      <c r="G56" s="261">
        <v>1538.1450000000002</v>
      </c>
      <c r="H56" s="261">
        <v>112.29417894115299</v>
      </c>
      <c r="I56" s="261">
        <v>115.12839251889902</v>
      </c>
    </row>
    <row r="57" spans="1:9" x14ac:dyDescent="0.2">
      <c r="A57" s="171">
        <f t="shared" si="0"/>
        <v>2003</v>
      </c>
      <c r="B57" s="261">
        <v>8746.8441426350546</v>
      </c>
      <c r="C57" s="261">
        <v>8340.6957371857679</v>
      </c>
      <c r="D57" s="261">
        <v>271.73963890400302</v>
      </c>
      <c r="E57" s="261">
        <v>259.12883701670228</v>
      </c>
      <c r="F57" s="261">
        <v>1715.52</v>
      </c>
      <c r="G57" s="261">
        <v>1677.165</v>
      </c>
      <c r="H57" s="261">
        <v>111.84857242182306</v>
      </c>
      <c r="I57" s="261">
        <v>114.68752451281892</v>
      </c>
    </row>
    <row r="58" spans="1:9" x14ac:dyDescent="0.2">
      <c r="A58" s="171">
        <f t="shared" si="0"/>
        <v>2004</v>
      </c>
      <c r="B58" s="261">
        <v>9895.2130432698523</v>
      </c>
      <c r="C58" s="261">
        <v>9367.8633722540962</v>
      </c>
      <c r="D58" s="261">
        <v>307.41620353672749</v>
      </c>
      <c r="E58" s="261">
        <v>291.04089364643613</v>
      </c>
      <c r="F58" s="261">
        <v>1909.37</v>
      </c>
      <c r="G58" s="261">
        <v>1852.9549999999997</v>
      </c>
      <c r="H58" s="261">
        <v>110.04010434117704</v>
      </c>
      <c r="I58" s="261">
        <v>112.81880361443685</v>
      </c>
    </row>
    <row r="59" spans="1:9" x14ac:dyDescent="0.2">
      <c r="A59" s="171">
        <f t="shared" si="0"/>
        <v>2005</v>
      </c>
      <c r="B59" s="261">
        <v>11287.960337738048</v>
      </c>
      <c r="C59" s="261">
        <v>10660.418257943445</v>
      </c>
      <c r="D59" s="261">
        <v>350.68491173727165</v>
      </c>
      <c r="E59" s="261">
        <v>331.19800461928514</v>
      </c>
      <c r="F59" s="261">
        <v>2188.54</v>
      </c>
      <c r="G59" s="261">
        <v>2114.0650000000001</v>
      </c>
      <c r="H59" s="261">
        <v>110.56688176848778</v>
      </c>
      <c r="I59" s="261">
        <v>113.10362332946572</v>
      </c>
    </row>
    <row r="60" spans="1:9" x14ac:dyDescent="0.2">
      <c r="A60" s="171">
        <f t="shared" si="0"/>
        <v>2006</v>
      </c>
      <c r="B60" s="261">
        <v>12352.833047933669</v>
      </c>
      <c r="C60" s="261">
        <v>11883.24966123523</v>
      </c>
      <c r="D60" s="261">
        <v>383.76748655266221</v>
      </c>
      <c r="E60" s="261">
        <v>369.18894558956652</v>
      </c>
      <c r="F60" s="261">
        <v>2465.9433800000002</v>
      </c>
      <c r="G60" s="261">
        <v>2396.1676935</v>
      </c>
      <c r="H60" s="261">
        <v>113.84201565143516</v>
      </c>
      <c r="I60" s="261">
        <v>114.98580559172639</v>
      </c>
    </row>
    <row r="61" spans="1:9" x14ac:dyDescent="0.2">
      <c r="A61" s="171">
        <f t="shared" si="0"/>
        <v>2007</v>
      </c>
      <c r="B61" s="261">
        <v>13687.621823293171</v>
      </c>
      <c r="C61" s="261">
        <v>12995.168627078236</v>
      </c>
      <c r="D61" s="261">
        <v>425.23558795180713</v>
      </c>
      <c r="E61" s="261">
        <v>403.73405759876329</v>
      </c>
      <c r="F61" s="261">
        <v>2721.23</v>
      </c>
      <c r="G61" s="261">
        <v>2654.6678849999998</v>
      </c>
      <c r="H61" s="261">
        <v>113.37656644986225</v>
      </c>
      <c r="I61" s="261">
        <v>116.51519365765928</v>
      </c>
    </row>
    <row r="62" spans="1:9" x14ac:dyDescent="0.2">
      <c r="A62" s="171">
        <f t="shared" si="0"/>
        <v>2008</v>
      </c>
      <c r="B62" s="261">
        <v>15590.519728203135</v>
      </c>
      <c r="C62" s="261">
        <v>14739.724744028303</v>
      </c>
      <c r="D62" s="261">
        <v>484.35322868247175</v>
      </c>
      <c r="E62" s="261">
        <v>457.93394834410964</v>
      </c>
      <c r="F62" s="261">
        <v>3081.2032199999999</v>
      </c>
      <c r="G62" s="261">
        <v>2970.6496099999999</v>
      </c>
      <c r="H62" s="261">
        <v>112.70567847315691</v>
      </c>
      <c r="I62" s="261">
        <v>114.98605549176078</v>
      </c>
    </row>
    <row r="63" spans="1:9" x14ac:dyDescent="0.2">
      <c r="A63" s="171">
        <f t="shared" si="0"/>
        <v>2009</v>
      </c>
      <c r="B63" s="261">
        <v>16221.475518849593</v>
      </c>
      <c r="C63" s="261">
        <v>15895.725330100058</v>
      </c>
      <c r="D63" s="261">
        <v>503.95523552273607</v>
      </c>
      <c r="E63" s="261">
        <v>493.84858866888334</v>
      </c>
      <c r="F63" s="261">
        <v>3362.90791317</v>
      </c>
      <c r="G63" s="261">
        <v>3329.8876567283328</v>
      </c>
      <c r="H63" s="261">
        <v>118.22536609895387</v>
      </c>
      <c r="I63" s="261">
        <v>119.46210833204516</v>
      </c>
    </row>
    <row r="64" spans="1:9" x14ac:dyDescent="0.2">
      <c r="A64" s="171">
        <f t="shared" si="0"/>
        <v>2010</v>
      </c>
      <c r="B64" s="261">
        <v>17166.264787925895</v>
      </c>
      <c r="C64" s="261">
        <v>16795.844821042952</v>
      </c>
      <c r="D64" s="261">
        <v>533.30715841430219</v>
      </c>
      <c r="E64" s="261">
        <v>521.81351200545839</v>
      </c>
      <c r="F64" s="261">
        <v>3674.9639317299998</v>
      </c>
      <c r="G64" s="261">
        <v>3603.1068992300002</v>
      </c>
      <c r="H64" s="261">
        <v>122.08528508449976</v>
      </c>
      <c r="I64" s="261">
        <v>122.32676057562797</v>
      </c>
    </row>
    <row r="65" spans="1:9" x14ac:dyDescent="0.2">
      <c r="A65" s="171">
        <f t="shared" si="0"/>
        <v>2011</v>
      </c>
      <c r="B65" s="261">
        <v>17979.215700608886</v>
      </c>
      <c r="C65" s="261">
        <v>17615.170789608823</v>
      </c>
      <c r="D65" s="261">
        <v>558.56323750485797</v>
      </c>
      <c r="E65" s="261">
        <v>547.2683412022003</v>
      </c>
      <c r="F65" s="261">
        <v>3887.0550042599998</v>
      </c>
      <c r="G65" s="261">
        <v>3829.3531779750006</v>
      </c>
      <c r="H65" s="261">
        <v>123.29231048226252</v>
      </c>
      <c r="I65" s="261">
        <v>123.96613351475297</v>
      </c>
    </row>
    <row r="66" spans="1:9" x14ac:dyDescent="0.2">
      <c r="A66" s="171">
        <f t="shared" si="0"/>
        <v>2012</v>
      </c>
      <c r="B66" s="261">
        <v>18797.366415338773</v>
      </c>
      <c r="C66" s="261">
        <v>18407.071285150116</v>
      </c>
      <c r="D66" s="261">
        <v>583.98085969685178</v>
      </c>
      <c r="E66" s="261">
        <v>571.87111546810377</v>
      </c>
      <c r="F66" s="261">
        <v>4130.5974460699999</v>
      </c>
      <c r="G66" s="261">
        <v>4070.449492830001</v>
      </c>
      <c r="H66" s="261">
        <v>125.31466944283815</v>
      </c>
      <c r="I66" s="261">
        <v>126.10704327850264</v>
      </c>
    </row>
    <row r="67" spans="1:9" x14ac:dyDescent="0.2">
      <c r="A67" s="171">
        <f t="shared" si="0"/>
        <v>2013</v>
      </c>
      <c r="B67" s="261">
        <v>19489.022103381263</v>
      </c>
      <c r="C67" s="261">
        <v>19369.980063359748</v>
      </c>
      <c r="D67" s="261">
        <v>605.46864018655242</v>
      </c>
      <c r="E67" s="261">
        <v>601.7867771482438</v>
      </c>
      <c r="F67" s="261">
        <v>4384.1115473199998</v>
      </c>
      <c r="G67" s="261">
        <v>4332.7560054199994</v>
      </c>
      <c r="H67" s="261">
        <v>128.28550711048919</v>
      </c>
      <c r="I67" s="261">
        <v>127.55689099793754</v>
      </c>
    </row>
    <row r="68" spans="1:9" x14ac:dyDescent="0.2">
      <c r="A68" s="171">
        <f t="shared" si="0"/>
        <v>2014</v>
      </c>
      <c r="B68" s="261">
        <v>20488.261665500708</v>
      </c>
      <c r="C68" s="261">
        <v>20245.37657892206</v>
      </c>
      <c r="D68" s="261">
        <v>636.5121792460161</v>
      </c>
      <c r="E68" s="261">
        <v>628.98360678378606</v>
      </c>
      <c r="F68" s="261">
        <v>4712.7482452800004</v>
      </c>
      <c r="G68" s="261">
        <v>4631.2912130100012</v>
      </c>
      <c r="H68" s="261">
        <v>131.17623936884794</v>
      </c>
      <c r="I68" s="261">
        <v>130.45259358615746</v>
      </c>
    </row>
    <row r="69" spans="1:9" x14ac:dyDescent="0.2">
      <c r="A69" s="171">
        <f t="shared" si="0"/>
        <v>2015</v>
      </c>
      <c r="B69" s="261">
        <v>20322.801840709613</v>
      </c>
      <c r="C69" s="261">
        <v>20407.715581089677</v>
      </c>
      <c r="D69" s="261">
        <v>631.37181178220226</v>
      </c>
      <c r="E69" s="261">
        <v>634.02715688555975</v>
      </c>
      <c r="F69" s="261">
        <v>4853.3132616000003</v>
      </c>
      <c r="G69" s="261">
        <v>4830.6386848249995</v>
      </c>
      <c r="H69" s="261">
        <v>136.18861067226416</v>
      </c>
      <c r="I69" s="261">
        <v>134.98766558080155</v>
      </c>
    </row>
    <row r="70" spans="1:9" x14ac:dyDescent="0.2">
      <c r="A70" s="171"/>
      <c r="B70" s="261"/>
      <c r="C70" s="261"/>
      <c r="D70" s="264"/>
      <c r="E70" s="264"/>
      <c r="F70" s="261"/>
      <c r="G70" s="261"/>
    </row>
    <row r="71" spans="1:9" x14ac:dyDescent="0.2">
      <c r="A71" s="110" t="s">
        <v>19</v>
      </c>
      <c r="B71" s="111"/>
      <c r="C71" s="111"/>
      <c r="D71" s="111"/>
      <c r="E71" s="141"/>
      <c r="F71" s="111"/>
      <c r="G71" s="111"/>
    </row>
    <row r="72" spans="1:9" x14ac:dyDescent="0.2">
      <c r="A72" s="166"/>
      <c r="B72" s="111"/>
      <c r="C72" s="111"/>
      <c r="D72" s="111"/>
      <c r="E72" s="111"/>
      <c r="F72" s="111"/>
      <c r="G72" s="111"/>
    </row>
    <row r="73" spans="1:9" x14ac:dyDescent="0.2">
      <c r="A73" s="110" t="s">
        <v>99</v>
      </c>
      <c r="B73" s="117" t="s">
        <v>426</v>
      </c>
      <c r="C73" s="111"/>
      <c r="D73" s="111"/>
      <c r="E73" s="111"/>
      <c r="F73" s="111"/>
      <c r="G73" s="111"/>
    </row>
    <row r="74" spans="1:9" x14ac:dyDescent="0.2">
      <c r="B74" s="117" t="s">
        <v>427</v>
      </c>
      <c r="C74" s="111"/>
      <c r="D74" s="111"/>
      <c r="E74" s="111"/>
      <c r="F74" s="111"/>
      <c r="G74" s="111"/>
    </row>
    <row r="75" spans="1:9" x14ac:dyDescent="0.2">
      <c r="B75" s="117" t="s">
        <v>428</v>
      </c>
      <c r="C75" s="111"/>
      <c r="D75" s="111"/>
      <c r="E75" s="111"/>
      <c r="F75" s="111"/>
      <c r="G75" s="111"/>
    </row>
    <row r="76" spans="1:9" x14ac:dyDescent="0.2">
      <c r="B76" s="117" t="s">
        <v>429</v>
      </c>
      <c r="C76" s="111"/>
      <c r="D76" s="111"/>
      <c r="E76" s="111"/>
      <c r="F76" s="111"/>
      <c r="G76" s="111"/>
    </row>
    <row r="77" spans="1:9" x14ac:dyDescent="0.2">
      <c r="B77" s="117" t="s">
        <v>430</v>
      </c>
      <c r="C77" s="111"/>
      <c r="D77" s="111"/>
      <c r="E77" s="111"/>
      <c r="F77" s="111"/>
      <c r="G77" s="111"/>
    </row>
    <row r="78" spans="1:9" x14ac:dyDescent="0.2">
      <c r="A78" s="110" t="s">
        <v>100</v>
      </c>
      <c r="B78" s="117" t="s">
        <v>426</v>
      </c>
      <c r="C78" s="111"/>
      <c r="D78" s="111"/>
      <c r="E78" s="111"/>
      <c r="F78" s="111"/>
      <c r="G78" s="111"/>
    </row>
    <row r="79" spans="1:9" x14ac:dyDescent="0.2">
      <c r="B79" s="117" t="s">
        <v>427</v>
      </c>
      <c r="C79" s="111"/>
      <c r="D79" s="111"/>
      <c r="E79" s="111"/>
      <c r="F79" s="111"/>
      <c r="G79" s="111"/>
    </row>
    <row r="80" spans="1:9" x14ac:dyDescent="0.2">
      <c r="B80" s="117" t="s">
        <v>431</v>
      </c>
      <c r="C80" s="111"/>
      <c r="D80" s="111"/>
      <c r="E80" s="111"/>
      <c r="F80" s="111"/>
      <c r="G80" s="111"/>
    </row>
    <row r="81" spans="1:7" x14ac:dyDescent="0.2">
      <c r="B81" s="117" t="s">
        <v>429</v>
      </c>
      <c r="C81" s="111"/>
      <c r="D81" s="111"/>
      <c r="E81" s="111"/>
      <c r="F81" s="111"/>
      <c r="G81" s="111"/>
    </row>
    <row r="82" spans="1:7" x14ac:dyDescent="0.2">
      <c r="B82" s="117" t="s">
        <v>432</v>
      </c>
      <c r="C82" s="111"/>
      <c r="D82" s="111"/>
      <c r="E82" s="111"/>
      <c r="F82" s="111"/>
      <c r="G82" s="111"/>
    </row>
    <row r="83" spans="1:7" x14ac:dyDescent="0.2">
      <c r="A83" s="110" t="s">
        <v>101</v>
      </c>
      <c r="B83" s="117" t="s">
        <v>426</v>
      </c>
      <c r="C83" s="111"/>
      <c r="D83" s="111"/>
      <c r="E83" s="111"/>
      <c r="F83" s="111"/>
      <c r="G83" s="111"/>
    </row>
    <row r="84" spans="1:7" x14ac:dyDescent="0.2">
      <c r="B84" s="117" t="s">
        <v>433</v>
      </c>
      <c r="C84" s="111"/>
      <c r="D84" s="111"/>
      <c r="E84" s="111"/>
      <c r="F84" s="111"/>
      <c r="G84" s="111"/>
    </row>
    <row r="85" spans="1:7" x14ac:dyDescent="0.2">
      <c r="B85" s="117" t="s">
        <v>428</v>
      </c>
      <c r="C85" s="111"/>
      <c r="D85" s="111"/>
      <c r="E85" s="111"/>
      <c r="F85" s="111"/>
      <c r="G85" s="111"/>
    </row>
    <row r="86" spans="1:7" x14ac:dyDescent="0.2">
      <c r="B86" s="117" t="s">
        <v>434</v>
      </c>
      <c r="C86" s="111"/>
      <c r="D86" s="111"/>
      <c r="E86" s="111"/>
      <c r="F86" s="111"/>
      <c r="G86" s="111"/>
    </row>
    <row r="87" spans="1:7" x14ac:dyDescent="0.2">
      <c r="A87" s="110" t="s">
        <v>102</v>
      </c>
      <c r="B87" s="117" t="s">
        <v>426</v>
      </c>
      <c r="C87" s="111"/>
      <c r="D87" s="111"/>
      <c r="E87" s="111"/>
      <c r="F87" s="111"/>
      <c r="G87" s="111"/>
    </row>
    <row r="88" spans="1:7" x14ac:dyDescent="0.2">
      <c r="B88" s="117" t="s">
        <v>433</v>
      </c>
      <c r="C88" s="111"/>
      <c r="D88" s="111"/>
      <c r="E88" s="111"/>
      <c r="F88" s="111"/>
      <c r="G88" s="111"/>
    </row>
    <row r="89" spans="1:7" x14ac:dyDescent="0.2">
      <c r="B89" s="117" t="s">
        <v>426</v>
      </c>
      <c r="C89" s="111"/>
      <c r="D89" s="111"/>
      <c r="E89" s="111"/>
      <c r="F89" s="111"/>
      <c r="G89" s="111"/>
    </row>
    <row r="90" spans="1:7" x14ac:dyDescent="0.2">
      <c r="B90" s="117" t="s">
        <v>433</v>
      </c>
      <c r="C90" s="111"/>
      <c r="D90" s="111"/>
      <c r="E90" s="111"/>
      <c r="F90" s="111"/>
      <c r="G90" s="111"/>
    </row>
    <row r="91" spans="1:7" x14ac:dyDescent="0.2">
      <c r="A91" s="166"/>
      <c r="B91" s="117" t="s">
        <v>431</v>
      </c>
      <c r="C91" s="111"/>
      <c r="D91" s="111"/>
      <c r="E91" s="111"/>
      <c r="F91" s="111"/>
      <c r="G91" s="111"/>
    </row>
    <row r="92" spans="1:7" x14ac:dyDescent="0.2">
      <c r="A92" s="166"/>
      <c r="B92" s="117" t="s">
        <v>434</v>
      </c>
      <c r="C92" s="111"/>
      <c r="D92" s="111"/>
      <c r="E92" s="111"/>
      <c r="F92" s="111"/>
      <c r="G92" s="111"/>
    </row>
    <row r="93" spans="1:7" x14ac:dyDescent="0.2">
      <c r="B93" s="117" t="s">
        <v>412</v>
      </c>
      <c r="C93" s="111"/>
      <c r="D93" s="111"/>
      <c r="E93" s="111"/>
      <c r="F93" s="111"/>
      <c r="G93" s="111"/>
    </row>
    <row r="94" spans="1:7" x14ac:dyDescent="0.2">
      <c r="A94" s="110" t="s">
        <v>103</v>
      </c>
      <c r="B94" s="117" t="s">
        <v>435</v>
      </c>
      <c r="C94" s="111"/>
      <c r="D94" s="111"/>
      <c r="E94" s="111"/>
      <c r="F94" s="111"/>
      <c r="G94" s="111"/>
    </row>
    <row r="95" spans="1:7" x14ac:dyDescent="0.2">
      <c r="B95" s="117" t="s">
        <v>428</v>
      </c>
      <c r="C95" s="111"/>
      <c r="D95" s="111"/>
      <c r="E95" s="111"/>
      <c r="F95" s="111"/>
      <c r="G95" s="111"/>
    </row>
    <row r="96" spans="1:7" x14ac:dyDescent="0.2">
      <c r="B96" s="117" t="s">
        <v>412</v>
      </c>
      <c r="C96" s="111"/>
      <c r="D96" s="111"/>
      <c r="E96" s="111"/>
      <c r="F96" s="111"/>
      <c r="G96" s="111"/>
    </row>
    <row r="97" spans="1:7" x14ac:dyDescent="0.2">
      <c r="A97" s="110" t="s">
        <v>104</v>
      </c>
      <c r="B97" s="117" t="s">
        <v>435</v>
      </c>
      <c r="C97" s="111"/>
      <c r="D97" s="111"/>
      <c r="E97" s="111"/>
      <c r="F97" s="111"/>
      <c r="G97" s="111"/>
    </row>
    <row r="98" spans="1:7" x14ac:dyDescent="0.2">
      <c r="B98" s="117" t="s">
        <v>431</v>
      </c>
      <c r="C98" s="111"/>
      <c r="D98" s="111"/>
      <c r="E98" s="111"/>
      <c r="F98" s="111"/>
      <c r="G98" s="111"/>
    </row>
    <row r="99" spans="1:7" x14ac:dyDescent="0.2">
      <c r="B99" s="117" t="s">
        <v>412</v>
      </c>
      <c r="C99" s="111"/>
      <c r="D99" s="111"/>
      <c r="E99" s="111"/>
      <c r="F99" s="111"/>
      <c r="G99" s="111"/>
    </row>
    <row r="100" spans="1:7" x14ac:dyDescent="0.2">
      <c r="A100" s="110" t="s">
        <v>105</v>
      </c>
      <c r="B100" s="117" t="s">
        <v>436</v>
      </c>
      <c r="C100" s="111"/>
      <c r="D100" s="111"/>
      <c r="E100" s="111"/>
      <c r="F100" s="111"/>
      <c r="G100" s="111"/>
    </row>
    <row r="101" spans="1:7" x14ac:dyDescent="0.2">
      <c r="B101" s="117" t="s">
        <v>428</v>
      </c>
      <c r="C101" s="111"/>
      <c r="D101" s="111"/>
      <c r="E101" s="111"/>
      <c r="F101" s="111"/>
      <c r="G101" s="111"/>
    </row>
    <row r="102" spans="1:7" x14ac:dyDescent="0.2">
      <c r="A102" s="110" t="s">
        <v>106</v>
      </c>
      <c r="B102" s="117" t="s">
        <v>412</v>
      </c>
      <c r="C102" s="111"/>
      <c r="D102" s="111"/>
      <c r="E102" s="111"/>
      <c r="F102" s="111"/>
      <c r="G102" s="111"/>
    </row>
    <row r="103" spans="1:7" x14ac:dyDescent="0.2">
      <c r="A103" s="166"/>
      <c r="B103" s="117" t="s">
        <v>436</v>
      </c>
      <c r="C103" s="111"/>
      <c r="D103" s="111"/>
      <c r="E103" s="111"/>
      <c r="F103" s="111"/>
      <c r="G103" s="111"/>
    </row>
    <row r="104" spans="1:7" x14ac:dyDescent="0.2">
      <c r="A104" s="166"/>
      <c r="B104" s="117" t="s">
        <v>431</v>
      </c>
      <c r="C104" s="111"/>
      <c r="D104" s="111"/>
      <c r="E104" s="111"/>
      <c r="F104" s="111"/>
      <c r="G104" s="111"/>
    </row>
    <row r="105" spans="1:7" x14ac:dyDescent="0.2">
      <c r="A105" s="166"/>
      <c r="B105" s="111"/>
      <c r="C105" s="111"/>
      <c r="D105" s="111"/>
      <c r="E105" s="111"/>
      <c r="F105" s="111"/>
      <c r="G105" s="111"/>
    </row>
    <row r="106" spans="1:7" x14ac:dyDescent="0.2">
      <c r="A106" s="166"/>
      <c r="B106" s="111"/>
      <c r="C106" s="111"/>
      <c r="D106" s="111"/>
      <c r="E106" s="111"/>
      <c r="F106" s="111"/>
      <c r="G106" s="111"/>
    </row>
    <row r="107" spans="1:7" x14ac:dyDescent="0.2">
      <c r="A107" s="166"/>
      <c r="B107" s="111"/>
      <c r="C107" s="111"/>
      <c r="D107" s="111"/>
      <c r="E107" s="111"/>
      <c r="F107" s="111"/>
      <c r="G107" s="111"/>
    </row>
    <row r="108" spans="1:7" x14ac:dyDescent="0.2">
      <c r="A108" s="166"/>
      <c r="B108" s="111"/>
      <c r="C108" s="111"/>
      <c r="D108" s="111"/>
      <c r="E108" s="111"/>
      <c r="F108" s="111"/>
      <c r="G108" s="111"/>
    </row>
    <row r="109" spans="1:7" x14ac:dyDescent="0.2">
      <c r="A109" s="166"/>
      <c r="B109" s="111"/>
      <c r="C109" s="111"/>
      <c r="D109" s="111"/>
      <c r="E109" s="111"/>
      <c r="F109" s="111"/>
      <c r="G109" s="111"/>
    </row>
    <row r="110" spans="1:7" x14ac:dyDescent="0.2">
      <c r="A110" s="166"/>
      <c r="B110" s="111"/>
      <c r="C110" s="111"/>
      <c r="D110" s="111"/>
      <c r="E110" s="111"/>
      <c r="F110" s="111"/>
      <c r="G110" s="111"/>
    </row>
    <row r="111" spans="1:7" x14ac:dyDescent="0.2">
      <c r="A111" s="166"/>
      <c r="B111" s="111"/>
      <c r="C111" s="111"/>
      <c r="D111" s="111"/>
      <c r="E111" s="111"/>
      <c r="F111" s="111"/>
      <c r="G111" s="111"/>
    </row>
    <row r="112" spans="1:7" x14ac:dyDescent="0.2">
      <c r="A112" s="166"/>
      <c r="B112" s="111"/>
      <c r="C112" s="111"/>
      <c r="D112" s="111"/>
      <c r="E112" s="111"/>
      <c r="F112" s="111"/>
      <c r="G112" s="111"/>
    </row>
    <row r="113" spans="1:7" x14ac:dyDescent="0.2">
      <c r="A113" s="166"/>
      <c r="B113" s="111"/>
      <c r="C113" s="111"/>
      <c r="D113" s="111"/>
      <c r="E113" s="111"/>
      <c r="F113" s="111"/>
      <c r="G113" s="111"/>
    </row>
    <row r="114" spans="1:7" x14ac:dyDescent="0.2">
      <c r="A114" s="166"/>
      <c r="B114" s="111"/>
      <c r="C114" s="111"/>
      <c r="D114" s="111"/>
      <c r="E114" s="111"/>
      <c r="F114" s="111"/>
      <c r="G114" s="111"/>
    </row>
    <row r="115" spans="1:7" x14ac:dyDescent="0.2">
      <c r="A115" s="166"/>
      <c r="B115" s="111"/>
      <c r="C115" s="111"/>
      <c r="D115" s="111"/>
      <c r="E115" s="111"/>
      <c r="F115" s="111"/>
      <c r="G115" s="111"/>
    </row>
    <row r="116" spans="1:7" x14ac:dyDescent="0.2">
      <c r="A116" s="166"/>
      <c r="B116" s="111"/>
      <c r="C116" s="111"/>
      <c r="D116" s="111"/>
      <c r="E116" s="111"/>
      <c r="F116" s="111"/>
      <c r="G116" s="111"/>
    </row>
    <row r="117" spans="1:7" x14ac:dyDescent="0.2">
      <c r="A117" s="166"/>
      <c r="B117" s="111"/>
      <c r="C117" s="111"/>
      <c r="D117" s="111"/>
      <c r="E117" s="111"/>
      <c r="F117" s="111"/>
      <c r="G117" s="111"/>
    </row>
    <row r="118" spans="1:7" x14ac:dyDescent="0.2">
      <c r="A118" s="166"/>
      <c r="B118" s="111"/>
      <c r="C118" s="111"/>
      <c r="D118" s="111"/>
      <c r="E118" s="111"/>
      <c r="F118" s="111"/>
      <c r="G118" s="111"/>
    </row>
    <row r="119" spans="1:7" x14ac:dyDescent="0.2">
      <c r="A119" s="166"/>
      <c r="B119" s="111"/>
      <c r="C119" s="111"/>
      <c r="D119" s="111"/>
      <c r="E119" s="111"/>
      <c r="F119" s="111"/>
      <c r="G119" s="111"/>
    </row>
    <row r="120" spans="1:7" x14ac:dyDescent="0.2">
      <c r="A120" s="166"/>
      <c r="B120" s="111"/>
      <c r="C120" s="111"/>
      <c r="D120" s="111"/>
      <c r="E120" s="111"/>
      <c r="F120" s="111"/>
      <c r="G120" s="111"/>
    </row>
    <row r="121" spans="1:7" x14ac:dyDescent="0.2">
      <c r="A121" s="166"/>
      <c r="B121" s="111"/>
      <c r="C121" s="111"/>
      <c r="D121" s="111"/>
      <c r="E121" s="111"/>
      <c r="F121" s="111"/>
      <c r="G121" s="111"/>
    </row>
    <row r="122" spans="1:7" x14ac:dyDescent="0.2">
      <c r="A122" s="166"/>
      <c r="B122" s="111"/>
      <c r="C122" s="111"/>
      <c r="D122" s="111"/>
      <c r="E122" s="111"/>
      <c r="F122" s="111"/>
      <c r="G122" s="111"/>
    </row>
    <row r="123" spans="1:7" x14ac:dyDescent="0.2">
      <c r="A123" s="166"/>
      <c r="B123" s="111"/>
      <c r="C123" s="111"/>
      <c r="D123" s="111"/>
      <c r="E123" s="111"/>
      <c r="F123" s="111"/>
      <c r="G123" s="111"/>
    </row>
    <row r="124" spans="1:7" x14ac:dyDescent="0.2">
      <c r="A124" s="166"/>
      <c r="B124" s="111"/>
      <c r="C124" s="111"/>
      <c r="D124" s="111"/>
      <c r="E124" s="111"/>
      <c r="F124" s="111"/>
      <c r="G124" s="11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89"/>
  <sheetViews>
    <sheetView workbookViewId="0">
      <selection activeCell="E72" sqref="E72"/>
    </sheetView>
  </sheetViews>
  <sheetFormatPr baseColWidth="10" defaultColWidth="11.42578125" defaultRowHeight="12.75" x14ac:dyDescent="0.2"/>
  <cols>
    <col min="1" max="16384" width="11.42578125" style="28"/>
  </cols>
  <sheetData>
    <row r="1" spans="1:10" x14ac:dyDescent="0.2">
      <c r="A1" s="110" t="s">
        <v>423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x14ac:dyDescent="0.2">
      <c r="A2" s="110" t="s">
        <v>437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17" t="s">
        <v>438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2">
      <c r="A4" s="117" t="s">
        <v>2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s="33" customFormat="1" x14ac:dyDescent="0.2">
      <c r="A5" s="167"/>
      <c r="B5" s="170" t="s">
        <v>3</v>
      </c>
      <c r="C5" s="170" t="s">
        <v>4</v>
      </c>
      <c r="D5" s="170" t="s">
        <v>5</v>
      </c>
      <c r="E5" s="170" t="s">
        <v>6</v>
      </c>
      <c r="F5" s="170" t="s">
        <v>7</v>
      </c>
      <c r="G5" s="170" t="s">
        <v>8</v>
      </c>
      <c r="H5" s="170" t="s">
        <v>9</v>
      </c>
      <c r="I5" s="170" t="s">
        <v>10</v>
      </c>
      <c r="J5" s="167"/>
    </row>
    <row r="6" spans="1:10" x14ac:dyDescent="0.2">
      <c r="A6" s="114">
        <v>1950</v>
      </c>
      <c r="B6" s="173">
        <v>45.53</v>
      </c>
      <c r="C6" s="116">
        <v>3.32</v>
      </c>
      <c r="D6" s="116">
        <v>7.3</v>
      </c>
      <c r="E6" s="173">
        <v>49.66</v>
      </c>
      <c r="F6" s="116">
        <v>4.6500000000000004</v>
      </c>
      <c r="G6" s="116">
        <v>9.36</v>
      </c>
      <c r="H6" s="173">
        <v>109.07</v>
      </c>
      <c r="I6" s="260"/>
      <c r="J6" s="111"/>
    </row>
    <row r="7" spans="1:10" x14ac:dyDescent="0.2">
      <c r="A7" s="114">
        <v>1951</v>
      </c>
      <c r="B7" s="173">
        <v>45.36</v>
      </c>
      <c r="C7" s="116">
        <v>4.03</v>
      </c>
      <c r="D7" s="116">
        <v>8.89</v>
      </c>
      <c r="E7" s="173">
        <v>59.29</v>
      </c>
      <c r="F7" s="116">
        <v>5.33</v>
      </c>
      <c r="G7" s="116">
        <v>9</v>
      </c>
      <c r="H7" s="173">
        <v>130.71</v>
      </c>
      <c r="I7" s="261">
        <v>19.84</v>
      </c>
      <c r="J7" s="111"/>
    </row>
    <row r="8" spans="1:10" x14ac:dyDescent="0.2">
      <c r="A8" s="114">
        <v>1952</v>
      </c>
      <c r="B8" s="173">
        <v>45.22</v>
      </c>
      <c r="C8" s="116">
        <v>4.92</v>
      </c>
      <c r="D8" s="116">
        <v>10.89</v>
      </c>
      <c r="E8" s="173">
        <v>56.03</v>
      </c>
      <c r="F8" s="116">
        <v>6.26</v>
      </c>
      <c r="G8" s="116">
        <v>11.17</v>
      </c>
      <c r="H8" s="173">
        <v>123.91</v>
      </c>
      <c r="I8" s="261">
        <v>-5.2</v>
      </c>
      <c r="J8" s="111"/>
    </row>
    <row r="9" spans="1:10" x14ac:dyDescent="0.2">
      <c r="A9" s="114">
        <v>1953</v>
      </c>
      <c r="B9" s="173">
        <v>45.17</v>
      </c>
      <c r="C9" s="116">
        <v>5.33</v>
      </c>
      <c r="D9" s="116">
        <v>11.79</v>
      </c>
      <c r="E9" s="173">
        <v>60.81</v>
      </c>
      <c r="F9" s="116">
        <v>6.88</v>
      </c>
      <c r="G9" s="116">
        <v>11.32</v>
      </c>
      <c r="H9" s="173">
        <v>134.62</v>
      </c>
      <c r="I9" s="261">
        <v>8.64</v>
      </c>
      <c r="J9" s="111"/>
    </row>
    <row r="10" spans="1:10" x14ac:dyDescent="0.2">
      <c r="A10" s="114">
        <v>1954</v>
      </c>
      <c r="B10" s="173">
        <v>45.33</v>
      </c>
      <c r="C10" s="116">
        <v>5.85</v>
      </c>
      <c r="D10" s="116">
        <v>12.9</v>
      </c>
      <c r="E10" s="173">
        <v>68.42</v>
      </c>
      <c r="F10" s="116">
        <v>7.27</v>
      </c>
      <c r="G10" s="116">
        <v>10.63</v>
      </c>
      <c r="H10" s="173">
        <v>150.94</v>
      </c>
      <c r="I10" s="261">
        <v>12.12</v>
      </c>
      <c r="J10" s="111"/>
    </row>
    <row r="11" spans="1:10" x14ac:dyDescent="0.2">
      <c r="A11" s="114">
        <v>1955</v>
      </c>
      <c r="B11" s="173">
        <v>45.36</v>
      </c>
      <c r="C11" s="116">
        <v>6.33</v>
      </c>
      <c r="D11" s="116">
        <v>13.96</v>
      </c>
      <c r="E11" s="173">
        <v>62.69</v>
      </c>
      <c r="F11" s="116">
        <v>6.99</v>
      </c>
      <c r="G11" s="116">
        <v>11.14</v>
      </c>
      <c r="H11" s="173">
        <v>138.21</v>
      </c>
      <c r="I11" s="261">
        <v>-8.43</v>
      </c>
      <c r="J11" s="111"/>
    </row>
    <row r="12" spans="1:10" x14ac:dyDescent="0.2">
      <c r="A12" s="114">
        <v>1956</v>
      </c>
      <c r="B12" s="173">
        <v>45.33</v>
      </c>
      <c r="C12" s="116">
        <v>6.61</v>
      </c>
      <c r="D12" s="116">
        <v>14.59</v>
      </c>
      <c r="E12" s="173">
        <v>68.63</v>
      </c>
      <c r="F12" s="116">
        <v>5.89</v>
      </c>
      <c r="G12" s="116">
        <v>8.59</v>
      </c>
      <c r="H12" s="173">
        <v>151.4</v>
      </c>
      <c r="I12" s="261">
        <v>9.5399999999999991</v>
      </c>
      <c r="J12" s="111"/>
    </row>
    <row r="13" spans="1:10" x14ac:dyDescent="0.2">
      <c r="A13" s="114">
        <v>1957</v>
      </c>
      <c r="B13" s="173">
        <v>45.29</v>
      </c>
      <c r="C13" s="116">
        <v>7.01</v>
      </c>
      <c r="D13" s="116">
        <v>15.47</v>
      </c>
      <c r="E13" s="173">
        <v>64.95</v>
      </c>
      <c r="F13" s="116">
        <v>7.31</v>
      </c>
      <c r="G13" s="116">
        <v>11.25</v>
      </c>
      <c r="H13" s="173">
        <v>143.41</v>
      </c>
      <c r="I13" s="261">
        <v>-5.28</v>
      </c>
      <c r="J13" s="111"/>
    </row>
    <row r="14" spans="1:10" x14ac:dyDescent="0.2">
      <c r="A14" s="114">
        <v>1958</v>
      </c>
      <c r="B14" s="173">
        <v>45.33</v>
      </c>
      <c r="C14" s="116">
        <v>7.19</v>
      </c>
      <c r="D14" s="116">
        <v>15.85</v>
      </c>
      <c r="E14" s="173">
        <v>56.9</v>
      </c>
      <c r="F14" s="116">
        <v>8</v>
      </c>
      <c r="G14" s="116">
        <v>14.06</v>
      </c>
      <c r="H14" s="173">
        <v>125.52</v>
      </c>
      <c r="I14" s="261">
        <v>-12.47</v>
      </c>
      <c r="J14" s="111"/>
    </row>
    <row r="15" spans="1:10" x14ac:dyDescent="0.2">
      <c r="A15" s="114">
        <v>1959</v>
      </c>
      <c r="B15" s="173">
        <v>45.28</v>
      </c>
      <c r="C15" s="116">
        <v>7.43</v>
      </c>
      <c r="D15" s="116">
        <v>16.420000000000002</v>
      </c>
      <c r="E15" s="173">
        <v>51.85</v>
      </c>
      <c r="F15" s="116">
        <v>6.67</v>
      </c>
      <c r="G15" s="116">
        <v>12.86</v>
      </c>
      <c r="H15" s="173">
        <v>114.51</v>
      </c>
      <c r="I15" s="261">
        <v>-8.77</v>
      </c>
      <c r="J15" s="111"/>
    </row>
    <row r="16" spans="1:10" x14ac:dyDescent="0.2">
      <c r="A16" s="114">
        <v>1960</v>
      </c>
      <c r="B16" s="173">
        <v>45.4</v>
      </c>
      <c r="C16" s="116">
        <v>8</v>
      </c>
      <c r="D16" s="116">
        <v>17.63</v>
      </c>
      <c r="E16" s="173">
        <v>48.54</v>
      </c>
      <c r="F16" s="116">
        <v>7.34</v>
      </c>
      <c r="G16" s="116">
        <v>15.13</v>
      </c>
      <c r="H16" s="173">
        <v>106.92</v>
      </c>
      <c r="I16" s="261">
        <v>-6.63</v>
      </c>
      <c r="J16" s="111"/>
    </row>
    <row r="17" spans="1:10" x14ac:dyDescent="0.2">
      <c r="A17" s="114">
        <v>1961</v>
      </c>
      <c r="B17" s="173">
        <v>45.38</v>
      </c>
      <c r="C17" s="116">
        <v>7.75</v>
      </c>
      <c r="D17" s="116">
        <v>17.079999999999998</v>
      </c>
      <c r="E17" s="173">
        <v>49.59</v>
      </c>
      <c r="F17" s="116">
        <v>7.34</v>
      </c>
      <c r="G17" s="116">
        <v>14.8</v>
      </c>
      <c r="H17" s="173">
        <v>109.28</v>
      </c>
      <c r="I17" s="261">
        <v>2.21</v>
      </c>
      <c r="J17" s="111"/>
    </row>
    <row r="18" spans="1:10" x14ac:dyDescent="0.2">
      <c r="A18" s="114">
        <v>1962</v>
      </c>
      <c r="B18" s="173">
        <v>45.42</v>
      </c>
      <c r="C18" s="116">
        <v>8.2100000000000009</v>
      </c>
      <c r="D18" s="116">
        <v>18.07</v>
      </c>
      <c r="E18" s="173">
        <v>48.96</v>
      </c>
      <c r="F18" s="116">
        <v>8.07</v>
      </c>
      <c r="G18" s="116">
        <v>16.489999999999998</v>
      </c>
      <c r="H18" s="173">
        <v>107.79</v>
      </c>
      <c r="I18" s="261">
        <v>-1.36</v>
      </c>
      <c r="J18" s="111"/>
    </row>
    <row r="19" spans="1:10" x14ac:dyDescent="0.2">
      <c r="A19" s="114">
        <v>1963</v>
      </c>
      <c r="B19" s="173">
        <v>45.43</v>
      </c>
      <c r="C19" s="116">
        <v>8.9700000000000006</v>
      </c>
      <c r="D19" s="116">
        <v>19.739999999999998</v>
      </c>
      <c r="E19" s="173">
        <v>49.57</v>
      </c>
      <c r="F19" s="116">
        <v>8.17</v>
      </c>
      <c r="G19" s="116">
        <v>16.48</v>
      </c>
      <c r="H19" s="173">
        <v>109.11</v>
      </c>
      <c r="I19" s="261">
        <v>1.22</v>
      </c>
      <c r="J19" s="111"/>
    </row>
    <row r="20" spans="1:10" x14ac:dyDescent="0.2">
      <c r="A20" s="114">
        <v>1964</v>
      </c>
      <c r="B20" s="173">
        <v>45.48</v>
      </c>
      <c r="C20" s="116">
        <v>10.039999999999999</v>
      </c>
      <c r="D20" s="116">
        <v>22.07</v>
      </c>
      <c r="E20" s="173">
        <v>51.87</v>
      </c>
      <c r="F20" s="116">
        <v>9.85</v>
      </c>
      <c r="G20" s="116">
        <v>18.989999999999998</v>
      </c>
      <c r="H20" s="173">
        <v>114.05</v>
      </c>
      <c r="I20" s="261">
        <v>4.53</v>
      </c>
      <c r="J20" s="111"/>
    </row>
    <row r="21" spans="1:10" x14ac:dyDescent="0.2">
      <c r="A21" s="114">
        <v>1965</v>
      </c>
      <c r="B21" s="173">
        <v>45.44</v>
      </c>
      <c r="C21" s="116">
        <v>12.91</v>
      </c>
      <c r="D21" s="116">
        <v>28.41</v>
      </c>
      <c r="E21" s="173">
        <v>50.73</v>
      </c>
      <c r="F21" s="116">
        <v>9.6199999999999992</v>
      </c>
      <c r="G21" s="116">
        <v>18.95</v>
      </c>
      <c r="H21" s="173">
        <v>111.64</v>
      </c>
      <c r="I21" s="261">
        <v>-2.11</v>
      </c>
      <c r="J21" s="111"/>
    </row>
    <row r="22" spans="1:10" x14ac:dyDescent="0.2">
      <c r="A22" s="114">
        <v>1966</v>
      </c>
      <c r="B22" s="173">
        <v>45.48</v>
      </c>
      <c r="C22" s="116">
        <v>12.92</v>
      </c>
      <c r="D22" s="116">
        <v>28.41</v>
      </c>
      <c r="E22" s="173">
        <v>50.46</v>
      </c>
      <c r="F22" s="116">
        <v>11.68</v>
      </c>
      <c r="G22" s="116">
        <v>23.15</v>
      </c>
      <c r="H22" s="173">
        <v>110.95</v>
      </c>
      <c r="I22" s="261">
        <v>-0.62</v>
      </c>
      <c r="J22" s="111"/>
    </row>
    <row r="23" spans="1:10" x14ac:dyDescent="0.2">
      <c r="A23" s="114">
        <v>1967</v>
      </c>
      <c r="B23" s="173">
        <v>45.69</v>
      </c>
      <c r="C23" s="116">
        <v>13.84</v>
      </c>
      <c r="D23" s="116">
        <v>30.3</v>
      </c>
      <c r="E23" s="173">
        <v>49.61</v>
      </c>
      <c r="F23" s="116">
        <v>12.34</v>
      </c>
      <c r="G23" s="116">
        <v>24.87</v>
      </c>
      <c r="H23" s="173">
        <v>108.58</v>
      </c>
      <c r="I23" s="261">
        <v>-2.14</v>
      </c>
      <c r="J23" s="111"/>
    </row>
    <row r="24" spans="1:10" x14ac:dyDescent="0.2">
      <c r="A24" s="114">
        <v>1968</v>
      </c>
      <c r="B24" s="173">
        <v>44.71</v>
      </c>
      <c r="C24" s="116">
        <v>15.44</v>
      </c>
      <c r="D24" s="116">
        <v>34.53</v>
      </c>
      <c r="E24" s="173">
        <v>45.33</v>
      </c>
      <c r="F24" s="116">
        <v>14.64</v>
      </c>
      <c r="G24" s="116">
        <v>32.299999999999997</v>
      </c>
      <c r="H24" s="173">
        <v>101.39</v>
      </c>
      <c r="I24" s="261">
        <v>-6.62</v>
      </c>
      <c r="J24" s="111"/>
    </row>
    <row r="25" spans="1:10" x14ac:dyDescent="0.2">
      <c r="A25" s="114">
        <v>1969</v>
      </c>
      <c r="B25" s="173">
        <v>44.12</v>
      </c>
      <c r="C25" s="116">
        <v>17.649999999999999</v>
      </c>
      <c r="D25" s="116">
        <v>40.01</v>
      </c>
      <c r="E25" s="173">
        <v>45.4</v>
      </c>
      <c r="F25" s="116">
        <v>16.32</v>
      </c>
      <c r="G25" s="116">
        <v>35.96</v>
      </c>
      <c r="H25" s="173">
        <v>102.9</v>
      </c>
      <c r="I25" s="261">
        <v>1.49</v>
      </c>
      <c r="J25" s="111"/>
    </row>
    <row r="26" spans="1:10" x14ac:dyDescent="0.2">
      <c r="A26" s="114">
        <v>1970</v>
      </c>
      <c r="B26" s="173">
        <v>45.21</v>
      </c>
      <c r="C26" s="116">
        <v>22.86</v>
      </c>
      <c r="D26" s="116">
        <v>50.56</v>
      </c>
      <c r="E26" s="173">
        <v>48.8</v>
      </c>
      <c r="F26" s="116">
        <v>19.89</v>
      </c>
      <c r="G26" s="116">
        <v>40.75</v>
      </c>
      <c r="H26" s="173">
        <v>107.94</v>
      </c>
      <c r="I26" s="261">
        <v>4.9000000000000004</v>
      </c>
      <c r="J26" s="111"/>
    </row>
    <row r="27" spans="1:10" x14ac:dyDescent="0.2">
      <c r="A27" s="114">
        <v>1971</v>
      </c>
      <c r="B27" s="173">
        <v>47.11</v>
      </c>
      <c r="C27" s="116">
        <v>25.21</v>
      </c>
      <c r="D27" s="116">
        <v>53.52</v>
      </c>
      <c r="E27" s="173">
        <v>45.7</v>
      </c>
      <c r="F27" s="116">
        <v>19.329999999999998</v>
      </c>
      <c r="G27" s="116">
        <v>42.31</v>
      </c>
      <c r="H27" s="173">
        <v>97.01</v>
      </c>
      <c r="I27" s="261">
        <v>-10.130000000000001</v>
      </c>
      <c r="J27" s="111"/>
    </row>
    <row r="28" spans="1:10" x14ac:dyDescent="0.2">
      <c r="A28" s="114">
        <v>1972</v>
      </c>
      <c r="B28" s="173">
        <v>50.06</v>
      </c>
      <c r="C28" s="116">
        <v>26.87</v>
      </c>
      <c r="D28" s="116">
        <v>53.68</v>
      </c>
      <c r="E28" s="173">
        <v>47.66</v>
      </c>
      <c r="F28" s="116">
        <v>23.99</v>
      </c>
      <c r="G28" s="116">
        <v>50.38</v>
      </c>
      <c r="H28" s="173">
        <v>95.21</v>
      </c>
      <c r="I28" s="261">
        <v>-1.86</v>
      </c>
      <c r="J28" s="111"/>
    </row>
    <row r="29" spans="1:10" x14ac:dyDescent="0.2">
      <c r="A29" s="114">
        <v>1973</v>
      </c>
      <c r="B29" s="173">
        <v>55.42</v>
      </c>
      <c r="C29" s="116">
        <v>32.81</v>
      </c>
      <c r="D29" s="116">
        <v>59.19</v>
      </c>
      <c r="E29" s="173">
        <v>53.71</v>
      </c>
      <c r="F29" s="116">
        <v>29.64</v>
      </c>
      <c r="G29" s="116">
        <v>55.18</v>
      </c>
      <c r="H29" s="173">
        <v>96.91</v>
      </c>
      <c r="I29" s="261">
        <v>1.79</v>
      </c>
      <c r="J29" s="111"/>
    </row>
    <row r="30" spans="1:10" x14ac:dyDescent="0.2">
      <c r="A30" s="114">
        <v>1974</v>
      </c>
      <c r="B30" s="173">
        <v>75.97</v>
      </c>
      <c r="C30" s="116">
        <v>51.72</v>
      </c>
      <c r="D30" s="116">
        <v>68.069999999999993</v>
      </c>
      <c r="E30" s="173">
        <v>64.45</v>
      </c>
      <c r="F30" s="116">
        <v>37.89</v>
      </c>
      <c r="G30" s="116">
        <v>58.78</v>
      </c>
      <c r="H30" s="173">
        <v>84.84</v>
      </c>
      <c r="I30" s="261">
        <v>-12.45</v>
      </c>
      <c r="J30" s="111"/>
    </row>
    <row r="31" spans="1:10" x14ac:dyDescent="0.2">
      <c r="A31" s="114">
        <v>1975</v>
      </c>
      <c r="B31" s="173">
        <v>83.1</v>
      </c>
      <c r="C31" s="116">
        <v>50</v>
      </c>
      <c r="D31" s="116">
        <v>60.17</v>
      </c>
      <c r="E31" s="173">
        <v>73.25</v>
      </c>
      <c r="F31" s="116">
        <v>42.45</v>
      </c>
      <c r="G31" s="116">
        <v>57.95</v>
      </c>
      <c r="H31" s="173">
        <v>88.15</v>
      </c>
      <c r="I31" s="261">
        <v>3.9</v>
      </c>
      <c r="J31" s="111"/>
    </row>
    <row r="32" spans="1:10" x14ac:dyDescent="0.2">
      <c r="A32" s="114">
        <v>1976</v>
      </c>
      <c r="B32" s="173">
        <v>79</v>
      </c>
      <c r="C32" s="116">
        <v>55.43</v>
      </c>
      <c r="D32" s="116">
        <v>70.17</v>
      </c>
      <c r="E32" s="173">
        <v>82.83</v>
      </c>
      <c r="F32" s="116">
        <v>51</v>
      </c>
      <c r="G32" s="116">
        <v>61.57</v>
      </c>
      <c r="H32" s="173">
        <v>104.85</v>
      </c>
      <c r="I32" s="261">
        <v>18.940000000000001</v>
      </c>
      <c r="J32" s="111"/>
    </row>
    <row r="33" spans="1:10" x14ac:dyDescent="0.2">
      <c r="A33" s="114">
        <v>1977</v>
      </c>
      <c r="B33" s="173">
        <v>83.2</v>
      </c>
      <c r="C33" s="116">
        <v>73.739999999999995</v>
      </c>
      <c r="D33" s="116">
        <v>88.63</v>
      </c>
      <c r="E33" s="173">
        <v>105.86</v>
      </c>
      <c r="F33" s="116">
        <v>71.27</v>
      </c>
      <c r="G33" s="116">
        <v>67.33</v>
      </c>
      <c r="H33" s="173">
        <v>127.24</v>
      </c>
      <c r="I33" s="261">
        <v>21.35</v>
      </c>
      <c r="J33" s="111"/>
    </row>
    <row r="34" spans="1:10" x14ac:dyDescent="0.2">
      <c r="A34" s="114">
        <v>1978</v>
      </c>
      <c r="B34" s="173">
        <v>88.08</v>
      </c>
      <c r="C34" s="116">
        <v>83.65</v>
      </c>
      <c r="D34" s="116">
        <v>94.97</v>
      </c>
      <c r="E34" s="173">
        <v>98.78</v>
      </c>
      <c r="F34" s="116">
        <v>74.36</v>
      </c>
      <c r="G34" s="116">
        <v>75.27</v>
      </c>
      <c r="H34" s="173">
        <v>112.15</v>
      </c>
      <c r="I34" s="261">
        <v>-11.86</v>
      </c>
      <c r="J34" s="111"/>
    </row>
    <row r="35" spans="1:10" x14ac:dyDescent="0.2">
      <c r="A35" s="114">
        <v>1979</v>
      </c>
      <c r="B35" s="173">
        <v>101.01</v>
      </c>
      <c r="C35" s="116">
        <v>100.21</v>
      </c>
      <c r="D35" s="116">
        <v>99.21</v>
      </c>
      <c r="E35" s="173">
        <v>103.5</v>
      </c>
      <c r="F35" s="116">
        <v>81.11</v>
      </c>
      <c r="G35" s="116">
        <v>78.37</v>
      </c>
      <c r="H35" s="173">
        <v>102.47</v>
      </c>
      <c r="I35" s="261">
        <v>-8.6300000000000008</v>
      </c>
      <c r="J35" s="111"/>
    </row>
    <row r="36" spans="1:10" x14ac:dyDescent="0.2">
      <c r="A36" s="114">
        <v>1980</v>
      </c>
      <c r="B36" s="173">
        <v>100</v>
      </c>
      <c r="C36" s="116">
        <v>100</v>
      </c>
      <c r="D36" s="116">
        <v>100</v>
      </c>
      <c r="E36" s="173">
        <v>100</v>
      </c>
      <c r="F36" s="116">
        <v>100</v>
      </c>
      <c r="G36" s="116">
        <v>100</v>
      </c>
      <c r="H36" s="173">
        <f>100*E36/B36</f>
        <v>100</v>
      </c>
      <c r="I36" s="261">
        <v>-0.54</v>
      </c>
      <c r="J36" s="265"/>
    </row>
    <row r="37" spans="1:10" x14ac:dyDescent="0.2">
      <c r="A37" s="114">
        <v>1981</v>
      </c>
      <c r="B37" s="173">
        <v>139.02545059853603</v>
      </c>
      <c r="C37" s="116">
        <v>105.0016965948348</v>
      </c>
      <c r="D37" s="116">
        <v>75.526960094557325</v>
      </c>
      <c r="E37" s="173">
        <v>86.712315965175762</v>
      </c>
      <c r="F37" s="116">
        <v>93.198573762910186</v>
      </c>
      <c r="G37" s="116">
        <v>107.48020361990949</v>
      </c>
      <c r="H37" s="173">
        <f t="shared" ref="H37:H70" si="0">100*E37/B37</f>
        <v>62.371541032134495</v>
      </c>
      <c r="I37" s="261">
        <v>-14.37</v>
      </c>
      <c r="J37" s="265"/>
    </row>
    <row r="38" spans="1:10" x14ac:dyDescent="0.2">
      <c r="A38" s="114">
        <v>1982</v>
      </c>
      <c r="B38" s="173">
        <v>176.21553131297748</v>
      </c>
      <c r="C38" s="116">
        <v>101.55675875945475</v>
      </c>
      <c r="D38" s="116">
        <v>57.632126976979791</v>
      </c>
      <c r="E38" s="173">
        <v>96.499567446529696</v>
      </c>
      <c r="F38" s="116">
        <v>91.532677945605357</v>
      </c>
      <c r="G38" s="116">
        <v>94.85294117647058</v>
      </c>
      <c r="H38" s="173">
        <f t="shared" si="0"/>
        <v>54.762237316718824</v>
      </c>
      <c r="I38" s="261">
        <v>0.64</v>
      </c>
      <c r="J38" s="258"/>
    </row>
    <row r="39" spans="1:10" x14ac:dyDescent="0.2">
      <c r="A39" s="114">
        <v>1983</v>
      </c>
      <c r="B39" s="173">
        <v>143.60957824855149</v>
      </c>
      <c r="C39" s="116">
        <v>96.638609013474465</v>
      </c>
      <c r="D39" s="116">
        <v>67.292593009512018</v>
      </c>
      <c r="E39" s="173">
        <v>86.255270131248892</v>
      </c>
      <c r="F39" s="116">
        <v>85.71251567411646</v>
      </c>
      <c r="G39" s="116">
        <v>99.370757918552016</v>
      </c>
      <c r="H39" s="173">
        <f t="shared" si="0"/>
        <v>60.062337890835565</v>
      </c>
      <c r="I39" s="261">
        <v>3.13</v>
      </c>
      <c r="J39" s="258"/>
    </row>
    <row r="40" spans="1:10" x14ac:dyDescent="0.2">
      <c r="A40" s="114">
        <v>1984</v>
      </c>
      <c r="B40" s="173">
        <v>123.62659001646014</v>
      </c>
      <c r="C40" s="116">
        <v>94.476891574041304</v>
      </c>
      <c r="D40" s="116">
        <v>76.421174086790117</v>
      </c>
      <c r="E40" s="173">
        <v>79.104933109107208</v>
      </c>
      <c r="F40" s="116">
        <v>88.789610696427459</v>
      </c>
      <c r="G40" s="116">
        <v>112.2428238122172</v>
      </c>
      <c r="H40" s="173">
        <f t="shared" si="0"/>
        <v>63.986989448285243</v>
      </c>
      <c r="I40" s="261">
        <v>3.36</v>
      </c>
      <c r="J40" s="258"/>
    </row>
    <row r="41" spans="1:10" x14ac:dyDescent="0.2">
      <c r="A41" s="114">
        <v>1985</v>
      </c>
      <c r="B41" s="173">
        <v>116.78083126481835</v>
      </c>
      <c r="C41" s="116">
        <v>92.19733903009508</v>
      </c>
      <c r="D41" s="116">
        <v>78.949034727303442</v>
      </c>
      <c r="E41" s="173">
        <v>84.275419188928041</v>
      </c>
      <c r="F41" s="116">
        <v>88.922215890000231</v>
      </c>
      <c r="G41" s="116">
        <v>105.5138221153846</v>
      </c>
      <c r="H41" s="173">
        <f t="shared" si="0"/>
        <v>72.165455816820383</v>
      </c>
      <c r="I41" s="261">
        <v>3.47</v>
      </c>
      <c r="J41" s="258"/>
    </row>
    <row r="42" spans="1:10" x14ac:dyDescent="0.2">
      <c r="A42" s="114">
        <v>1986</v>
      </c>
      <c r="B42" s="173">
        <v>102.17324863959625</v>
      </c>
      <c r="C42" s="116">
        <v>88.122054774859762</v>
      </c>
      <c r="D42" s="116">
        <v>86.247678279957228</v>
      </c>
      <c r="E42" s="173">
        <v>110.02884992036455</v>
      </c>
      <c r="F42" s="116">
        <v>109.20231108382335</v>
      </c>
      <c r="G42" s="116">
        <v>99.248798076923066</v>
      </c>
      <c r="H42" s="173">
        <f t="shared" si="0"/>
        <v>107.68851082388305</v>
      </c>
      <c r="I42" s="261">
        <v>25.62</v>
      </c>
      <c r="J42" s="258"/>
    </row>
    <row r="43" spans="1:10" x14ac:dyDescent="0.2">
      <c r="A43" s="114">
        <v>1987</v>
      </c>
      <c r="B43" s="173">
        <v>100.10757046826133</v>
      </c>
      <c r="C43" s="116">
        <v>95.206993026106218</v>
      </c>
      <c r="D43" s="116">
        <v>95.10468846738334</v>
      </c>
      <c r="E43" s="173">
        <v>75.801963318339844</v>
      </c>
      <c r="F43" s="116">
        <v>91.550271379068164</v>
      </c>
      <c r="G43" s="116">
        <v>120.77559389140271</v>
      </c>
      <c r="H43" s="173">
        <f t="shared" si="0"/>
        <v>75.720510410721161</v>
      </c>
      <c r="I43" s="261">
        <v>-17.823978962938615</v>
      </c>
      <c r="J43" s="258"/>
    </row>
    <row r="44" spans="1:10" x14ac:dyDescent="0.2">
      <c r="A44" s="114">
        <v>1988</v>
      </c>
      <c r="B44" s="173">
        <v>105.37161659585217</v>
      </c>
      <c r="C44" s="116">
        <v>98.979751914916775</v>
      </c>
      <c r="D44" s="116">
        <v>93.933978724601801</v>
      </c>
      <c r="E44" s="173">
        <v>82.080548863383413</v>
      </c>
      <c r="F44" s="116">
        <v>98.399890172238173</v>
      </c>
      <c r="G44" s="116">
        <v>119.88210548642533</v>
      </c>
      <c r="H44" s="173">
        <f t="shared" si="0"/>
        <v>77.896260411567425</v>
      </c>
      <c r="I44" s="261">
        <v>-0.21999999999999886</v>
      </c>
      <c r="J44" s="258"/>
    </row>
    <row r="45" spans="1:10" x14ac:dyDescent="0.2">
      <c r="A45" s="114">
        <v>1989</v>
      </c>
      <c r="B45" s="173">
        <v>101.91483232943115</v>
      </c>
      <c r="C45" s="116">
        <v>107.93496046190924</v>
      </c>
      <c r="D45" s="116">
        <v>105.90701863004448</v>
      </c>
      <c r="E45" s="173">
        <v>62.081385963962546</v>
      </c>
      <c r="F45" s="116">
        <v>90.942273494561405</v>
      </c>
      <c r="G45" s="116">
        <v>146.48879383484163</v>
      </c>
      <c r="H45" s="173">
        <f t="shared" si="0"/>
        <v>60.914966492109485</v>
      </c>
      <c r="I45" s="261">
        <v>-6.8149929845660422</v>
      </c>
      <c r="J45" s="258"/>
    </row>
    <row r="46" spans="1:10" x14ac:dyDescent="0.2">
      <c r="A46" s="114">
        <v>1990</v>
      </c>
      <c r="B46" s="173">
        <v>87.126235177594168</v>
      </c>
      <c r="C46" s="116">
        <v>106.6912656723207</v>
      </c>
      <c r="D46" s="116">
        <v>122.45595767434008</v>
      </c>
      <c r="E46" s="173">
        <v>55.542419079334536</v>
      </c>
      <c r="F46" s="116">
        <v>86.687838431920227</v>
      </c>
      <c r="G46" s="116">
        <v>156.07501414027146</v>
      </c>
      <c r="H46" s="173">
        <f t="shared" si="0"/>
        <v>63.749362021805936</v>
      </c>
      <c r="I46" s="261">
        <v>-7.9909657990965872</v>
      </c>
      <c r="J46" s="258"/>
    </row>
    <row r="47" spans="1:10" x14ac:dyDescent="0.2">
      <c r="A47" s="114">
        <v>1991</v>
      </c>
      <c r="B47" s="173">
        <v>85.607263939144147</v>
      </c>
      <c r="C47" s="116">
        <v>102.79906434072386</v>
      </c>
      <c r="D47" s="116">
        <v>120.08217481848371</v>
      </c>
      <c r="E47" s="173">
        <v>54.992834359523279</v>
      </c>
      <c r="F47" s="116">
        <v>90.725151665279</v>
      </c>
      <c r="G47" s="116">
        <v>164.97631504524887</v>
      </c>
      <c r="H47" s="173">
        <f t="shared" si="0"/>
        <v>64.238514150640498</v>
      </c>
      <c r="I47" s="261">
        <v>6.0783167738164847</v>
      </c>
      <c r="J47" s="258"/>
    </row>
    <row r="48" spans="1:10" x14ac:dyDescent="0.2">
      <c r="A48" s="114">
        <v>1992</v>
      </c>
      <c r="B48" s="173">
        <v>52.880607843480135</v>
      </c>
      <c r="C48" s="116">
        <v>102.34735531680934</v>
      </c>
      <c r="D48" s="116">
        <v>193.54421117802667</v>
      </c>
      <c r="E48" s="173">
        <v>45.210371290108966</v>
      </c>
      <c r="F48" s="116">
        <v>103.8233929492385</v>
      </c>
      <c r="G48" s="116">
        <v>229.64507918552033</v>
      </c>
      <c r="H48" s="173">
        <f t="shared" si="0"/>
        <v>85.495180811699271</v>
      </c>
      <c r="I48" s="261">
        <v>-3.0413223140495926</v>
      </c>
      <c r="J48" s="258"/>
    </row>
    <row r="49" spans="1:10" x14ac:dyDescent="0.2">
      <c r="A49" s="114">
        <v>1993</v>
      </c>
      <c r="B49" s="173">
        <v>45.289193829919078</v>
      </c>
      <c r="C49" s="116">
        <v>103.8373363684735</v>
      </c>
      <c r="D49" s="116">
        <v>229.27618618787639</v>
      </c>
      <c r="E49" s="173">
        <v>39.129036510438659</v>
      </c>
      <c r="F49" s="116">
        <v>101.30420131911042</v>
      </c>
      <c r="G49" s="116">
        <v>258.89776583710403</v>
      </c>
      <c r="H49" s="173">
        <f t="shared" si="0"/>
        <v>86.398174048726659</v>
      </c>
      <c r="I49" s="261">
        <v>0.81827480395499363</v>
      </c>
      <c r="J49" s="258"/>
    </row>
    <row r="50" spans="1:10" x14ac:dyDescent="0.2">
      <c r="A50" s="114">
        <f>A49+1</f>
        <v>1994</v>
      </c>
      <c r="B50" s="173">
        <v>40.966751532730903</v>
      </c>
      <c r="C50" s="116">
        <v>102.20157684362619</v>
      </c>
      <c r="D50" s="116">
        <v>249.47444700849891</v>
      </c>
      <c r="E50" s="173">
        <v>29.579352899512003</v>
      </c>
      <c r="F50" s="116">
        <v>92.280198756054972</v>
      </c>
      <c r="G50" s="116">
        <v>311.97504242081448</v>
      </c>
      <c r="H50" s="173">
        <f t="shared" si="0"/>
        <v>72.203315598209457</v>
      </c>
      <c r="I50" s="261">
        <f>((H50/H49)-1)*100</f>
        <v>-16.429581535498205</v>
      </c>
      <c r="J50" s="258"/>
    </row>
    <row r="51" spans="1:10" x14ac:dyDescent="0.2">
      <c r="A51" s="114">
        <f>A50+1</f>
        <v>1995</v>
      </c>
      <c r="B51" s="173">
        <v>43.184445592633317</v>
      </c>
      <c r="C51" s="116">
        <v>109.30098146809983</v>
      </c>
      <c r="D51" s="116">
        <v>253.10266223898239</v>
      </c>
      <c r="E51" s="173">
        <v>31.241808976707496</v>
      </c>
      <c r="F51" s="116">
        <v>104.24971313597973</v>
      </c>
      <c r="G51" s="116">
        <v>333.6865455316742</v>
      </c>
      <c r="H51" s="173">
        <f t="shared" si="0"/>
        <v>72.345050510586915</v>
      </c>
      <c r="I51" s="261">
        <f>((H51/H50)-1)*100</f>
        <v>0.19629972834789289</v>
      </c>
      <c r="J51" s="258"/>
    </row>
    <row r="52" spans="1:10" x14ac:dyDescent="0.2">
      <c r="A52" s="114">
        <f>A51+1</f>
        <v>1996</v>
      </c>
      <c r="B52" s="173">
        <v>41.353083418110458</v>
      </c>
      <c r="C52" s="116">
        <v>109.99199821157615</v>
      </c>
      <c r="D52" s="116">
        <v>265.98258006416393</v>
      </c>
      <c r="E52" s="173">
        <v>28.581009080319301</v>
      </c>
      <c r="F52" s="116">
        <v>103.8127761414447</v>
      </c>
      <c r="G52" s="116">
        <v>363.2229213800905</v>
      </c>
      <c r="H52" s="173">
        <f t="shared" si="0"/>
        <v>69.114577965913739</v>
      </c>
      <c r="I52" s="261">
        <f>((H52/H51)-1)*100</f>
        <v>-4.4653677368024391</v>
      </c>
      <c r="J52" s="258"/>
    </row>
    <row r="53" spans="1:10" x14ac:dyDescent="0.2">
      <c r="A53" s="114">
        <f>A52+1</f>
        <v>1997</v>
      </c>
      <c r="B53" s="173">
        <v>24.842000990906062</v>
      </c>
      <c r="C53" s="116">
        <v>92.320674898817899</v>
      </c>
      <c r="D53" s="116">
        <v>371.63139528339059</v>
      </c>
      <c r="E53" s="173">
        <v>27.387884514643673</v>
      </c>
      <c r="F53" s="116">
        <v>107.46631972311746</v>
      </c>
      <c r="G53" s="116">
        <v>392.3863475678732</v>
      </c>
      <c r="H53" s="173">
        <f t="shared" si="0"/>
        <v>110.2483029634754</v>
      </c>
      <c r="I53" s="261">
        <f>((H53/H52)-1)*100</f>
        <v>59.515266110498686</v>
      </c>
      <c r="J53" s="266"/>
    </row>
    <row r="54" spans="1:10" x14ac:dyDescent="0.2">
      <c r="A54" s="114">
        <f t="shared" ref="A54:A70" si="1">A53+1</f>
        <v>1998</v>
      </c>
      <c r="B54" s="209">
        <v>23.129016521441422</v>
      </c>
      <c r="C54" s="164">
        <v>99.929308372500287</v>
      </c>
      <c r="D54" s="164">
        <v>432.05169696628582</v>
      </c>
      <c r="E54" s="209">
        <v>21.293745976742549</v>
      </c>
      <c r="F54" s="164">
        <v>108.54763270297421</v>
      </c>
      <c r="G54" s="164">
        <v>509.76297369909497</v>
      </c>
      <c r="H54" s="173">
        <f t="shared" si="0"/>
        <v>92.065073138767005</v>
      </c>
      <c r="I54" s="261">
        <f t="shared" ref="I54:I70" si="2">((H54/H53)-1)*100</f>
        <v>-16.492979334777047</v>
      </c>
      <c r="J54" s="265"/>
    </row>
    <row r="55" spans="1:10" x14ac:dyDescent="0.2">
      <c r="A55" s="114">
        <f t="shared" si="1"/>
        <v>1999</v>
      </c>
      <c r="B55" s="209">
        <v>22.451823495417699</v>
      </c>
      <c r="C55" s="164">
        <v>98.941655419093564</v>
      </c>
      <c r="D55" s="164">
        <v>440.68427421624358</v>
      </c>
      <c r="E55" s="209">
        <v>14.567137090980331</v>
      </c>
      <c r="F55" s="164">
        <v>97.833300549905118</v>
      </c>
      <c r="G55" s="164">
        <v>671.60279977375558</v>
      </c>
      <c r="H55" s="173">
        <f t="shared" si="0"/>
        <v>64.881754900457906</v>
      </c>
      <c r="I55" s="261">
        <f t="shared" si="2"/>
        <v>-29.526200666062007</v>
      </c>
      <c r="J55" s="265"/>
    </row>
    <row r="56" spans="1:10" x14ac:dyDescent="0.2">
      <c r="A56" s="114">
        <f t="shared" si="1"/>
        <v>2000</v>
      </c>
      <c r="B56" s="209">
        <v>23.95812150069969</v>
      </c>
      <c r="C56" s="164">
        <v>102.44247738182968</v>
      </c>
      <c r="D56" s="164">
        <v>427.58977317498739</v>
      </c>
      <c r="E56" s="209">
        <v>15.452869877955056</v>
      </c>
      <c r="F56" s="164">
        <v>94.737733353600191</v>
      </c>
      <c r="G56" s="164">
        <v>613.07533229638</v>
      </c>
      <c r="H56" s="173">
        <f t="shared" si="0"/>
        <v>64.499505428686305</v>
      </c>
      <c r="I56" s="261">
        <f t="shared" si="2"/>
        <v>-0.58914786191903712</v>
      </c>
      <c r="J56" s="265"/>
    </row>
    <row r="57" spans="1:10" x14ac:dyDescent="0.2">
      <c r="A57" s="114">
        <f t="shared" si="1"/>
        <v>2001</v>
      </c>
      <c r="B57" s="209">
        <v>23.072299787873156</v>
      </c>
      <c r="C57" s="164">
        <v>98.162136382913587</v>
      </c>
      <c r="D57" s="164">
        <v>425.45449428716165</v>
      </c>
      <c r="E57" s="209">
        <v>16.211903349548546</v>
      </c>
      <c r="F57" s="164">
        <v>89.298571312538655</v>
      </c>
      <c r="G57" s="164">
        <v>550.8210195135747</v>
      </c>
      <c r="H57" s="173">
        <f t="shared" si="0"/>
        <v>70.265658380832718</v>
      </c>
      <c r="I57" s="261">
        <f t="shared" si="2"/>
        <v>8.9398405674935724</v>
      </c>
      <c r="J57" s="265"/>
    </row>
    <row r="58" spans="1:10" x14ac:dyDescent="0.2">
      <c r="A58" s="114">
        <f t="shared" si="1"/>
        <v>2002</v>
      </c>
      <c r="B58" s="209">
        <v>19.835240838365266</v>
      </c>
      <c r="C58" s="164">
        <v>97.180483338351777</v>
      </c>
      <c r="D58" s="164">
        <v>489.93850959644288</v>
      </c>
      <c r="E58" s="209">
        <v>14.397398595290776</v>
      </c>
      <c r="F58" s="164">
        <v>87.066140561365401</v>
      </c>
      <c r="G58" s="164">
        <v>604.73522341628961</v>
      </c>
      <c r="H58" s="173">
        <f t="shared" si="0"/>
        <v>72.584944708326248</v>
      </c>
      <c r="I58" s="261">
        <f t="shared" si="2"/>
        <v>3.3007394806197299</v>
      </c>
      <c r="J58" s="265"/>
    </row>
    <row r="59" spans="1:10" x14ac:dyDescent="0.2">
      <c r="A59" s="114">
        <f t="shared" si="1"/>
        <v>2003</v>
      </c>
      <c r="B59" s="209">
        <v>18.814512207306201</v>
      </c>
      <c r="C59" s="164">
        <v>99.609986383862022</v>
      </c>
      <c r="D59" s="164">
        <v>529.43167107558963</v>
      </c>
      <c r="E59" s="209">
        <v>12.558541388214811</v>
      </c>
      <c r="F59" s="164">
        <v>87.936648871702872</v>
      </c>
      <c r="G59" s="164">
        <v>700.21387160633481</v>
      </c>
      <c r="H59" s="173">
        <f t="shared" si="0"/>
        <v>66.749226606778464</v>
      </c>
      <c r="I59" s="261">
        <f t="shared" si="2"/>
        <v>-8.0398464516269978</v>
      </c>
      <c r="J59" s="265"/>
    </row>
    <row r="60" spans="1:10" x14ac:dyDescent="0.2">
      <c r="A60" s="114">
        <f t="shared" si="1"/>
        <v>2004</v>
      </c>
      <c r="B60" s="209">
        <v>19.678470289032855</v>
      </c>
      <c r="C60" s="164">
        <v>105.58667258899345</v>
      </c>
      <c r="D60" s="164">
        <v>536.55935160691172</v>
      </c>
      <c r="E60" s="209">
        <v>12.641889779386851</v>
      </c>
      <c r="F60" s="164">
        <v>89.695387799123878</v>
      </c>
      <c r="G60" s="164">
        <v>709.50933257918541</v>
      </c>
      <c r="H60" s="173">
        <f t="shared" si="0"/>
        <v>64.242238312763519</v>
      </c>
      <c r="I60" s="261">
        <f t="shared" si="2"/>
        <v>-3.7558312230097979</v>
      </c>
      <c r="J60" s="265"/>
    </row>
    <row r="61" spans="1:10" x14ac:dyDescent="0.2">
      <c r="A61" s="114">
        <f t="shared" si="1"/>
        <v>2005</v>
      </c>
      <c r="B61" s="209">
        <v>17.910944124161954</v>
      </c>
      <c r="C61" s="164">
        <v>109.81000540804024</v>
      </c>
      <c r="D61" s="164">
        <v>613.08887262903136</v>
      </c>
      <c r="E61" s="209">
        <v>11.342466467448396</v>
      </c>
      <c r="F61" s="164">
        <v>89.695421292950101</v>
      </c>
      <c r="G61" s="164">
        <v>790.79291572398176</v>
      </c>
      <c r="H61" s="173">
        <f t="shared" si="0"/>
        <v>63.32701609038773</v>
      </c>
      <c r="I61" s="261">
        <f t="shared" si="2"/>
        <v>-1.4246424882022768</v>
      </c>
      <c r="J61" s="265"/>
    </row>
    <row r="62" spans="1:10" x14ac:dyDescent="0.2">
      <c r="A62" s="114">
        <f t="shared" si="1"/>
        <v>2006</v>
      </c>
      <c r="B62" s="209">
        <v>16.245790291592929</v>
      </c>
      <c r="C62" s="164">
        <v>113.10435418710949</v>
      </c>
      <c r="D62" s="164">
        <v>696.20715371193796</v>
      </c>
      <c r="E62" s="209">
        <v>9.9392285749681282</v>
      </c>
      <c r="F62" s="164">
        <v>89.695406683677533</v>
      </c>
      <c r="G62" s="164">
        <v>902.43831306561083</v>
      </c>
      <c r="H62" s="173">
        <f t="shared" si="0"/>
        <v>61.180332852822822</v>
      </c>
      <c r="I62" s="261">
        <f t="shared" si="2"/>
        <v>-3.3898379713658278</v>
      </c>
      <c r="J62" s="265"/>
    </row>
    <row r="63" spans="1:10" x14ac:dyDescent="0.2">
      <c r="A63" s="114">
        <f t="shared" si="1"/>
        <v>2007</v>
      </c>
      <c r="B63" s="209">
        <v>14.898816799413432</v>
      </c>
      <c r="C63" s="164">
        <v>115.36646002656062</v>
      </c>
      <c r="D63" s="164">
        <v>774.33303315134799</v>
      </c>
      <c r="E63" s="209">
        <v>8.8331290683874801</v>
      </c>
      <c r="F63" s="164">
        <v>90.592344402207431</v>
      </c>
      <c r="G63" s="164">
        <v>1025.5974264705883</v>
      </c>
      <c r="H63" s="173">
        <f t="shared" si="0"/>
        <v>59.287453408617267</v>
      </c>
      <c r="I63" s="261">
        <f t="shared" si="2"/>
        <v>-3.0939345308223842</v>
      </c>
      <c r="J63" s="265"/>
    </row>
    <row r="64" spans="1:10" x14ac:dyDescent="0.2">
      <c r="A64" s="114">
        <f t="shared" si="1"/>
        <v>2008</v>
      </c>
      <c r="B64" s="209">
        <v>14.11612793232409</v>
      </c>
      <c r="C64" s="164">
        <v>122.28849616410125</v>
      </c>
      <c r="D64" s="164">
        <v>866.30339956098385</v>
      </c>
      <c r="E64" s="209">
        <v>8.9438842607288596</v>
      </c>
      <c r="F64" s="164">
        <v>92.404223351115519</v>
      </c>
      <c r="G64" s="164">
        <v>1033.1554015837103</v>
      </c>
      <c r="H64" s="173">
        <f t="shared" si="0"/>
        <v>63.359331281268233</v>
      </c>
      <c r="I64" s="261">
        <f t="shared" si="2"/>
        <v>6.8680262661764635</v>
      </c>
      <c r="J64" s="265"/>
    </row>
    <row r="65" spans="1:10" x14ac:dyDescent="0.2">
      <c r="A65" s="114">
        <f t="shared" si="1"/>
        <v>2009</v>
      </c>
      <c r="B65" s="209">
        <v>18.571851665807767</v>
      </c>
      <c r="C65" s="164">
        <v>111.28254667982422</v>
      </c>
      <c r="D65" s="164">
        <v>599.20006191253447</v>
      </c>
      <c r="E65" s="209">
        <v>11.320271405546777</v>
      </c>
      <c r="F65" s="164">
        <v>86.860012702216252</v>
      </c>
      <c r="G65" s="164">
        <v>767.29620333710398</v>
      </c>
      <c r="H65" s="173">
        <f t="shared" si="0"/>
        <v>60.953918915841243</v>
      </c>
      <c r="I65" s="261">
        <f t="shared" si="2"/>
        <v>-3.7964611001791493</v>
      </c>
      <c r="J65" s="265"/>
    </row>
    <row r="66" spans="1:10" x14ac:dyDescent="0.2">
      <c r="A66" s="114">
        <f t="shared" si="1"/>
        <v>2010</v>
      </c>
      <c r="B66" s="209">
        <v>16.133589810015902</v>
      </c>
      <c r="C66" s="164">
        <v>113.50811764799842</v>
      </c>
      <c r="D66" s="164">
        <v>703.55152811391918</v>
      </c>
      <c r="E66" s="209">
        <v>9.6318120365912261</v>
      </c>
      <c r="F66" s="164">
        <v>85.122773230620979</v>
      </c>
      <c r="G66" s="164">
        <v>883.76696832579182</v>
      </c>
      <c r="H66" s="173">
        <f t="shared" si="0"/>
        <v>59.700365200878579</v>
      </c>
      <c r="I66" s="261">
        <f t="shared" si="2"/>
        <v>-2.0565596720588886</v>
      </c>
      <c r="J66" s="265"/>
    </row>
    <row r="67" spans="1:10" x14ac:dyDescent="0.2">
      <c r="A67" s="114">
        <f t="shared" si="1"/>
        <v>2011</v>
      </c>
      <c r="B67" s="209">
        <v>15.186778969174616</v>
      </c>
      <c r="C67" s="164">
        <v>121.45362996350354</v>
      </c>
      <c r="D67" s="164">
        <v>799.73265041931677</v>
      </c>
      <c r="E67" s="209">
        <v>9.2654238671230207</v>
      </c>
      <c r="F67" s="164">
        <v>87.676464377515487</v>
      </c>
      <c r="G67" s="164">
        <v>946.27580599547491</v>
      </c>
      <c r="H67" s="173">
        <f t="shared" si="0"/>
        <v>61.009802578476496</v>
      </c>
      <c r="I67" s="261">
        <f t="shared" si="2"/>
        <v>2.1933490242345144</v>
      </c>
      <c r="J67" s="265"/>
    </row>
    <row r="68" spans="1:10" x14ac:dyDescent="0.2">
      <c r="A68" s="114">
        <f t="shared" si="1"/>
        <v>2012</v>
      </c>
      <c r="B68" s="209">
        <v>14.213302063080699</v>
      </c>
      <c r="C68" s="164">
        <v>121.45365410831471</v>
      </c>
      <c r="D68" s="164">
        <v>854.5069510890977</v>
      </c>
      <c r="E68" s="209">
        <v>8.6457632051710789</v>
      </c>
      <c r="F68" s="164">
        <v>87.238067442844965</v>
      </c>
      <c r="G68" s="164">
        <v>1009.0267958144797</v>
      </c>
      <c r="H68" s="173">
        <f t="shared" si="0"/>
        <v>60.828674201110523</v>
      </c>
      <c r="I68" s="261">
        <f t="shared" si="2"/>
        <v>-0.29688405749713764</v>
      </c>
      <c r="J68" s="265"/>
    </row>
    <row r="69" spans="1:10" x14ac:dyDescent="0.2">
      <c r="A69" s="114">
        <f t="shared" si="1"/>
        <v>2013</v>
      </c>
      <c r="B69" s="209">
        <v>13.55393122942691</v>
      </c>
      <c r="C69" s="164">
        <v>119.26746197396356</v>
      </c>
      <c r="D69" s="164">
        <v>879.9473743456972</v>
      </c>
      <c r="E69" s="209">
        <v>8.528977328542096</v>
      </c>
      <c r="F69" s="164">
        <v>85.929567187116589</v>
      </c>
      <c r="G69" s="164">
        <v>1007.5014140271492</v>
      </c>
      <c r="H69" s="173">
        <f t="shared" si="0"/>
        <v>62.926225492607287</v>
      </c>
      <c r="I69" s="261">
        <f t="shared" si="2"/>
        <v>3.448293619817977</v>
      </c>
      <c r="J69" s="265"/>
    </row>
    <row r="70" spans="1:10" x14ac:dyDescent="0.2">
      <c r="A70" s="114">
        <f t="shared" si="1"/>
        <v>2014</v>
      </c>
      <c r="B70" s="209">
        <v>12.811851267355506</v>
      </c>
      <c r="C70" s="164">
        <v>117.47853592276773</v>
      </c>
      <c r="D70" s="164">
        <v>916.95207406990494</v>
      </c>
      <c r="E70" s="209">
        <v>7.9904126651675833</v>
      </c>
      <c r="F70" s="164">
        <v>85.413918416620632</v>
      </c>
      <c r="G70" s="164">
        <v>1068.9550339366515</v>
      </c>
      <c r="H70" s="173">
        <f t="shared" si="0"/>
        <v>62.367354244324481</v>
      </c>
      <c r="I70" s="261">
        <f t="shared" si="2"/>
        <v>-0.88813724946598116</v>
      </c>
      <c r="J70" s="265"/>
    </row>
    <row r="71" spans="1:10" x14ac:dyDescent="0.2">
      <c r="A71" s="114"/>
      <c r="B71" s="111"/>
      <c r="C71" s="111"/>
      <c r="D71" s="111"/>
      <c r="E71" s="111"/>
      <c r="F71" s="111"/>
      <c r="G71" s="111"/>
      <c r="H71" s="111"/>
      <c r="I71" s="111"/>
      <c r="J71" s="265"/>
    </row>
    <row r="72" spans="1:10" x14ac:dyDescent="0.2">
      <c r="A72" s="111"/>
      <c r="B72" s="111"/>
      <c r="C72" s="111"/>
      <c r="D72" s="111"/>
      <c r="E72" s="141"/>
      <c r="F72" s="111"/>
      <c r="G72" s="111"/>
      <c r="H72" s="111"/>
      <c r="I72" s="111"/>
      <c r="J72" s="265"/>
    </row>
    <row r="73" spans="1:10" x14ac:dyDescent="0.2">
      <c r="A73" s="117" t="s">
        <v>439</v>
      </c>
      <c r="B73" s="111"/>
      <c r="C73" s="111"/>
      <c r="D73" s="111"/>
      <c r="E73" s="111"/>
      <c r="F73" s="111"/>
      <c r="G73" s="111"/>
      <c r="H73" s="111"/>
      <c r="I73" s="111"/>
      <c r="J73" s="265"/>
    </row>
    <row r="74" spans="1:10" x14ac:dyDescent="0.2">
      <c r="A74" s="117" t="s">
        <v>440</v>
      </c>
      <c r="B74" s="111"/>
      <c r="C74" s="111"/>
      <c r="D74" s="111"/>
      <c r="E74" s="111"/>
      <c r="F74" s="111"/>
      <c r="G74" s="111"/>
      <c r="H74" s="111"/>
      <c r="I74" s="111"/>
      <c r="J74" s="265"/>
    </row>
    <row r="75" spans="1:10" x14ac:dyDescent="0.2">
      <c r="A75" s="117"/>
      <c r="B75" s="111"/>
      <c r="C75" s="111"/>
      <c r="D75" s="111"/>
      <c r="E75" s="111"/>
      <c r="F75" s="111"/>
      <c r="G75" s="111"/>
      <c r="H75" s="111"/>
      <c r="I75" s="111"/>
      <c r="J75" s="265"/>
    </row>
    <row r="76" spans="1:10" x14ac:dyDescent="0.2">
      <c r="A76" s="117" t="s">
        <v>19</v>
      </c>
      <c r="B76" s="111"/>
      <c r="C76" s="111"/>
      <c r="D76" s="111"/>
      <c r="E76" s="111"/>
      <c r="F76" s="111"/>
      <c r="G76" s="111"/>
      <c r="H76" s="111"/>
      <c r="I76" s="111"/>
      <c r="J76" s="265"/>
    </row>
    <row r="77" spans="1:10" x14ac:dyDescent="0.2">
      <c r="A77" s="117" t="s">
        <v>99</v>
      </c>
      <c r="B77" s="110" t="s">
        <v>441</v>
      </c>
      <c r="C77" s="111"/>
      <c r="D77" s="111"/>
      <c r="E77" s="111"/>
      <c r="F77" s="111"/>
      <c r="G77" s="111"/>
      <c r="H77" s="111"/>
      <c r="I77" s="111"/>
      <c r="J77" s="265"/>
    </row>
    <row r="78" spans="1:10" x14ac:dyDescent="0.2">
      <c r="A78" s="117"/>
      <c r="B78" s="117" t="s">
        <v>442</v>
      </c>
      <c r="C78" s="111"/>
      <c r="D78" s="111"/>
      <c r="E78" s="111"/>
      <c r="F78" s="111"/>
      <c r="G78" s="111"/>
      <c r="H78" s="111"/>
      <c r="I78" s="111"/>
      <c r="J78" s="265"/>
    </row>
    <row r="79" spans="1:10" x14ac:dyDescent="0.2">
      <c r="A79" s="117" t="s">
        <v>100</v>
      </c>
      <c r="B79" s="117" t="s">
        <v>443</v>
      </c>
      <c r="C79" s="111"/>
      <c r="D79" s="111"/>
      <c r="E79" s="111"/>
      <c r="F79" s="111"/>
      <c r="G79" s="111"/>
      <c r="H79" s="111"/>
      <c r="I79" s="111"/>
      <c r="J79" s="265"/>
    </row>
    <row r="80" spans="1:10" x14ac:dyDescent="0.2">
      <c r="A80" s="117" t="s">
        <v>101</v>
      </c>
      <c r="B80" s="117" t="s">
        <v>444</v>
      </c>
      <c r="C80" s="111"/>
      <c r="D80" s="111"/>
      <c r="E80" s="111"/>
      <c r="F80" s="111"/>
      <c r="G80" s="111"/>
      <c r="H80" s="111"/>
      <c r="I80" s="111"/>
      <c r="J80" s="265"/>
    </row>
    <row r="81" spans="1:10" x14ac:dyDescent="0.2">
      <c r="A81" s="117" t="s">
        <v>102</v>
      </c>
      <c r="B81" s="110" t="s">
        <v>445</v>
      </c>
      <c r="C81" s="111"/>
      <c r="D81" s="111"/>
      <c r="E81" s="111"/>
      <c r="F81" s="111"/>
      <c r="G81" s="111"/>
      <c r="H81" s="111"/>
      <c r="I81" s="111"/>
      <c r="J81" s="265"/>
    </row>
    <row r="82" spans="1:10" x14ac:dyDescent="0.2">
      <c r="A82" s="117"/>
      <c r="B82" s="117" t="s">
        <v>442</v>
      </c>
      <c r="C82" s="111"/>
      <c r="D82" s="111"/>
      <c r="E82" s="111"/>
      <c r="F82" s="111"/>
      <c r="G82" s="111"/>
      <c r="H82" s="111"/>
      <c r="I82" s="111"/>
      <c r="J82" s="265"/>
    </row>
    <row r="83" spans="1:10" x14ac:dyDescent="0.2">
      <c r="A83" s="117" t="s">
        <v>103</v>
      </c>
      <c r="B83" s="117" t="s">
        <v>446</v>
      </c>
      <c r="C83" s="111"/>
      <c r="D83" s="111"/>
      <c r="E83" s="111"/>
      <c r="F83" s="111"/>
      <c r="G83" s="111"/>
      <c r="H83" s="111"/>
      <c r="I83" s="111"/>
      <c r="J83" s="265"/>
    </row>
    <row r="84" spans="1:10" x14ac:dyDescent="0.2">
      <c r="A84" s="117" t="s">
        <v>104</v>
      </c>
      <c r="B84" s="117" t="s">
        <v>447</v>
      </c>
      <c r="C84" s="111"/>
      <c r="D84" s="111"/>
      <c r="E84" s="111"/>
      <c r="F84" s="111"/>
      <c r="G84" s="111"/>
      <c r="H84" s="111"/>
      <c r="I84" s="111"/>
      <c r="J84" s="265"/>
    </row>
    <row r="85" spans="1:10" x14ac:dyDescent="0.2">
      <c r="A85" s="117" t="s">
        <v>105</v>
      </c>
      <c r="B85" s="110" t="s">
        <v>448</v>
      </c>
      <c r="C85" s="111"/>
      <c r="D85" s="111"/>
      <c r="E85" s="111"/>
      <c r="F85" s="111"/>
      <c r="G85" s="111"/>
      <c r="H85" s="111"/>
      <c r="I85" s="111"/>
      <c r="J85" s="265"/>
    </row>
    <row r="86" spans="1:10" x14ac:dyDescent="0.2">
      <c r="A86" s="117" t="s">
        <v>106</v>
      </c>
      <c r="B86" s="117" t="s">
        <v>449</v>
      </c>
      <c r="C86" s="111"/>
      <c r="D86" s="111"/>
      <c r="E86" s="111"/>
      <c r="F86" s="111"/>
      <c r="G86" s="111"/>
      <c r="H86" s="111"/>
      <c r="I86" s="111"/>
      <c r="J86" s="265"/>
    </row>
    <row r="87" spans="1:10" x14ac:dyDescent="0.2">
      <c r="A87" s="111"/>
      <c r="B87" s="111"/>
      <c r="C87" s="111"/>
      <c r="D87" s="111"/>
      <c r="E87" s="111"/>
      <c r="F87" s="111"/>
      <c r="G87" s="111"/>
      <c r="H87" s="111"/>
      <c r="I87" s="111"/>
      <c r="J87" s="111"/>
    </row>
    <row r="88" spans="1:10" x14ac:dyDescent="0.2">
      <c r="A88" s="111" t="s">
        <v>450</v>
      </c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x14ac:dyDescent="0.2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W88"/>
  <sheetViews>
    <sheetView workbookViewId="0">
      <selection activeCell="E72" sqref="E72"/>
    </sheetView>
  </sheetViews>
  <sheetFormatPr baseColWidth="10" defaultRowHeight="12.75" x14ac:dyDescent="0.2"/>
  <cols>
    <col min="1" max="1" width="13.5703125" style="44" customWidth="1"/>
    <col min="2" max="2" width="13.5703125" style="28" bestFit="1" customWidth="1"/>
    <col min="3" max="5" width="13.5703125" style="29" customWidth="1"/>
    <col min="6" max="30" width="13.5703125" style="28" bestFit="1" customWidth="1"/>
    <col min="31" max="257" width="11.5703125" style="28"/>
  </cols>
  <sheetData>
    <row r="1" spans="1:6" customFormat="1" x14ac:dyDescent="0.2">
      <c r="A1" s="110" t="s">
        <v>474</v>
      </c>
      <c r="B1" s="111"/>
      <c r="C1" s="164"/>
      <c r="D1" s="164"/>
      <c r="E1" s="164"/>
      <c r="F1" s="111"/>
    </row>
    <row r="2" spans="1:6" customFormat="1" x14ac:dyDescent="0.2">
      <c r="A2" s="110" t="s">
        <v>455</v>
      </c>
      <c r="B2" s="111"/>
      <c r="C2" s="164"/>
      <c r="D2" s="164"/>
      <c r="E2" s="164"/>
      <c r="F2" s="111"/>
    </row>
    <row r="3" spans="1:6" customFormat="1" x14ac:dyDescent="0.2">
      <c r="A3" s="110" t="s">
        <v>475</v>
      </c>
      <c r="B3" s="111"/>
      <c r="C3" s="164"/>
      <c r="D3" s="164"/>
      <c r="E3" s="164"/>
      <c r="F3" s="111"/>
    </row>
    <row r="4" spans="1:6" customFormat="1" x14ac:dyDescent="0.2">
      <c r="A4" s="166"/>
      <c r="B4" s="111"/>
      <c r="C4" s="164"/>
      <c r="D4" s="164"/>
      <c r="E4" s="164"/>
      <c r="F4" s="111"/>
    </row>
    <row r="5" spans="1:6" s="34" customFormat="1" x14ac:dyDescent="0.2">
      <c r="A5" s="167"/>
      <c r="B5" s="168" t="s">
        <v>3</v>
      </c>
      <c r="C5" s="168" t="s">
        <v>4</v>
      </c>
      <c r="D5" s="50"/>
      <c r="E5" s="168"/>
      <c r="F5" s="167"/>
    </row>
    <row r="6" spans="1:6" customFormat="1" x14ac:dyDescent="0.2">
      <c r="A6" s="171">
        <v>1950</v>
      </c>
      <c r="B6" s="116">
        <v>110</v>
      </c>
      <c r="C6" s="210" t="s">
        <v>18</v>
      </c>
      <c r="D6" s="29"/>
      <c r="E6" s="116"/>
      <c r="F6" s="111"/>
    </row>
    <row r="7" spans="1:6" customFormat="1" x14ac:dyDescent="0.2">
      <c r="A7" s="171">
        <v>1951</v>
      </c>
      <c r="B7" s="116">
        <v>118.3</v>
      </c>
      <c r="C7" s="116">
        <v>142</v>
      </c>
      <c r="D7" s="29"/>
      <c r="E7" s="116"/>
      <c r="F7" s="111"/>
    </row>
    <row r="8" spans="1:6" customFormat="1" x14ac:dyDescent="0.2">
      <c r="A8" s="171">
        <v>1952</v>
      </c>
      <c r="B8" s="116">
        <v>138.1</v>
      </c>
      <c r="C8" s="116">
        <v>168</v>
      </c>
      <c r="D8" s="29"/>
      <c r="E8" s="116"/>
      <c r="F8" s="111"/>
    </row>
    <row r="9" spans="1:6" customFormat="1" x14ac:dyDescent="0.2">
      <c r="A9" s="171">
        <v>1953</v>
      </c>
      <c r="B9" s="116">
        <v>153.1</v>
      </c>
      <c r="C9" s="116">
        <v>184</v>
      </c>
      <c r="D9" s="29"/>
      <c r="E9" s="116"/>
      <c r="F9" s="111"/>
    </row>
    <row r="10" spans="1:6" customFormat="1" x14ac:dyDescent="0.2">
      <c r="A10" s="171">
        <v>1954</v>
      </c>
      <c r="B10" s="116">
        <v>168.9</v>
      </c>
      <c r="C10" s="116">
        <v>204</v>
      </c>
      <c r="D10" s="29"/>
      <c r="E10" s="116"/>
      <c r="F10" s="111"/>
    </row>
    <row r="11" spans="1:6" customFormat="1" x14ac:dyDescent="0.2">
      <c r="A11" s="171">
        <v>1955</v>
      </c>
      <c r="B11" s="116">
        <v>175</v>
      </c>
      <c r="C11" s="116">
        <v>208</v>
      </c>
      <c r="D11" s="29"/>
      <c r="E11" s="116"/>
      <c r="F11" s="111"/>
    </row>
    <row r="12" spans="1:6" customFormat="1" x14ac:dyDescent="0.2">
      <c r="A12" s="171">
        <v>1956</v>
      </c>
      <c r="B12" s="116">
        <v>168.4</v>
      </c>
      <c r="C12" s="116">
        <v>210</v>
      </c>
      <c r="D12" s="29"/>
      <c r="E12" s="116"/>
      <c r="F12" s="111"/>
    </row>
    <row r="13" spans="1:6" customFormat="1" x14ac:dyDescent="0.2">
      <c r="A13" s="171">
        <v>1957</v>
      </c>
      <c r="B13" s="116">
        <v>189.2</v>
      </c>
      <c r="C13" s="116">
        <v>233</v>
      </c>
      <c r="D13" s="29"/>
      <c r="E13" s="116"/>
      <c r="F13" s="111"/>
    </row>
    <row r="14" spans="1:6" customFormat="1" x14ac:dyDescent="0.2">
      <c r="A14" s="171">
        <v>1958</v>
      </c>
      <c r="B14" s="116">
        <v>201.8</v>
      </c>
      <c r="C14" s="116">
        <v>251</v>
      </c>
      <c r="D14" s="29"/>
      <c r="E14" s="116"/>
      <c r="F14" s="111"/>
    </row>
    <row r="15" spans="1:6" customFormat="1" x14ac:dyDescent="0.2">
      <c r="A15" s="171">
        <v>1959</v>
      </c>
      <c r="B15" s="116">
        <v>206.4</v>
      </c>
      <c r="C15" s="116">
        <v>258.5</v>
      </c>
      <c r="D15" s="29"/>
      <c r="E15" s="116"/>
      <c r="F15" s="111"/>
    </row>
    <row r="16" spans="1:6" customFormat="1" x14ac:dyDescent="0.2">
      <c r="A16" s="171">
        <v>1960</v>
      </c>
      <c r="B16" s="116">
        <v>220.7</v>
      </c>
      <c r="C16" s="116">
        <v>273.39999999999998</v>
      </c>
      <c r="D16" s="29"/>
      <c r="E16" s="116"/>
      <c r="F16" s="111"/>
    </row>
    <row r="17" spans="1:6" customFormat="1" x14ac:dyDescent="0.2">
      <c r="A17" s="171">
        <v>1961</v>
      </c>
      <c r="B17" s="116">
        <v>205.6</v>
      </c>
      <c r="C17" s="116">
        <v>263.3</v>
      </c>
      <c r="D17" s="29"/>
      <c r="E17" s="116"/>
      <c r="F17" s="111"/>
    </row>
    <row r="18" spans="1:6" customFormat="1" x14ac:dyDescent="0.2">
      <c r="A18" s="171">
        <v>1962</v>
      </c>
      <c r="B18" s="116">
        <v>236</v>
      </c>
      <c r="C18" s="116">
        <v>284.2</v>
      </c>
      <c r="D18" s="29"/>
      <c r="E18" s="116"/>
      <c r="F18" s="111"/>
    </row>
    <row r="19" spans="1:6" customFormat="1" x14ac:dyDescent="0.2">
      <c r="A19" s="171">
        <v>1963</v>
      </c>
      <c r="B19" s="116">
        <v>252.7</v>
      </c>
      <c r="C19" s="116">
        <v>316.5</v>
      </c>
      <c r="D19" s="29"/>
      <c r="E19" s="116"/>
      <c r="F19" s="111"/>
    </row>
    <row r="20" spans="1:6" customFormat="1" x14ac:dyDescent="0.2">
      <c r="A20" s="171">
        <v>1964</v>
      </c>
      <c r="B20" s="116">
        <v>268.10000000000002</v>
      </c>
      <c r="C20" s="116">
        <v>328</v>
      </c>
      <c r="D20" s="29"/>
      <c r="E20" s="116"/>
      <c r="F20" s="111"/>
    </row>
    <row r="21" spans="1:6" customFormat="1" x14ac:dyDescent="0.2">
      <c r="A21" s="171">
        <v>1965</v>
      </c>
      <c r="B21" s="116">
        <v>269.8</v>
      </c>
      <c r="C21" s="116">
        <v>346</v>
      </c>
      <c r="D21" s="29"/>
      <c r="E21" s="116"/>
      <c r="F21" s="111"/>
    </row>
    <row r="22" spans="1:6" customFormat="1" x14ac:dyDescent="0.2">
      <c r="A22" s="171">
        <v>1966</v>
      </c>
      <c r="B22" s="116">
        <v>291.5</v>
      </c>
      <c r="C22" s="116">
        <v>352</v>
      </c>
      <c r="D22" s="29"/>
      <c r="E22" s="116"/>
      <c r="F22" s="111"/>
    </row>
    <row r="23" spans="1:6" customFormat="1" x14ac:dyDescent="0.2">
      <c r="A23" s="171">
        <v>1967</v>
      </c>
      <c r="B23" s="116">
        <v>328.1</v>
      </c>
      <c r="C23" s="116">
        <v>440.3</v>
      </c>
      <c r="D23" s="29"/>
      <c r="E23" s="116"/>
      <c r="F23" s="111"/>
    </row>
    <row r="24" spans="1:6" customFormat="1" x14ac:dyDescent="0.2">
      <c r="A24" s="171">
        <v>1968</v>
      </c>
      <c r="B24" s="116">
        <v>364.5</v>
      </c>
      <c r="C24" s="116">
        <v>492.5</v>
      </c>
      <c r="D24" s="29"/>
      <c r="E24" s="116"/>
      <c r="F24" s="111"/>
    </row>
    <row r="25" spans="1:6" customFormat="1" x14ac:dyDescent="0.2">
      <c r="A25" s="171">
        <v>1969</v>
      </c>
      <c r="B25" s="116">
        <v>416.4</v>
      </c>
      <c r="C25" s="116">
        <v>588.1</v>
      </c>
      <c r="D25" s="29"/>
      <c r="E25" s="116"/>
      <c r="F25" s="111"/>
    </row>
    <row r="26" spans="1:6" customFormat="1" x14ac:dyDescent="0.2">
      <c r="A26" s="171">
        <v>1970</v>
      </c>
      <c r="B26" s="116">
        <v>415.1</v>
      </c>
      <c r="C26" s="116">
        <v>585</v>
      </c>
      <c r="D26" s="29"/>
      <c r="E26" s="116"/>
      <c r="F26" s="111"/>
    </row>
    <row r="27" spans="1:6" customFormat="1" x14ac:dyDescent="0.2">
      <c r="A27" s="171">
        <v>1971</v>
      </c>
      <c r="B27" s="116">
        <v>515.6</v>
      </c>
      <c r="C27" s="116">
        <v>749</v>
      </c>
      <c r="D27" s="29"/>
      <c r="E27" s="116"/>
      <c r="F27" s="111"/>
    </row>
    <row r="28" spans="1:6" customFormat="1" x14ac:dyDescent="0.2">
      <c r="A28" s="171">
        <v>1972</v>
      </c>
      <c r="B28" s="116">
        <v>602.4</v>
      </c>
      <c r="C28" s="116">
        <v>908</v>
      </c>
      <c r="D28" s="29"/>
      <c r="E28" s="116"/>
      <c r="F28" s="111"/>
    </row>
    <row r="29" spans="1:6" customFormat="1" x14ac:dyDescent="0.2">
      <c r="A29" s="171">
        <v>1973</v>
      </c>
      <c r="B29" s="116">
        <v>758.5</v>
      </c>
      <c r="C29" s="116">
        <v>1061</v>
      </c>
      <c r="D29" s="29"/>
      <c r="E29" s="116"/>
      <c r="F29" s="111"/>
    </row>
    <row r="30" spans="1:6" customFormat="1" x14ac:dyDescent="0.2">
      <c r="A30" s="171">
        <v>1974</v>
      </c>
      <c r="B30" s="116">
        <v>877.7</v>
      </c>
      <c r="C30" s="116">
        <v>1202</v>
      </c>
      <c r="D30" s="29"/>
      <c r="E30" s="116"/>
      <c r="F30" s="111"/>
    </row>
    <row r="31" spans="1:6" customFormat="1" x14ac:dyDescent="0.2">
      <c r="A31" s="171">
        <v>1975</v>
      </c>
      <c r="B31" s="116">
        <v>1043.7</v>
      </c>
      <c r="C31" s="116">
        <v>1511</v>
      </c>
      <c r="D31" s="29"/>
      <c r="E31" s="116"/>
      <c r="F31" s="111"/>
    </row>
    <row r="32" spans="1:6" customFormat="1" x14ac:dyDescent="0.2">
      <c r="A32" s="171">
        <v>1976</v>
      </c>
      <c r="B32" s="116">
        <v>1319.31</v>
      </c>
      <c r="C32" s="116">
        <v>1976</v>
      </c>
      <c r="D32" s="29"/>
      <c r="E32" s="116"/>
      <c r="F32" s="111"/>
    </row>
    <row r="33" spans="1:8" customFormat="1" x14ac:dyDescent="0.2">
      <c r="A33" s="171">
        <v>1977</v>
      </c>
      <c r="B33" s="116">
        <v>1704.9</v>
      </c>
      <c r="C33" s="116">
        <v>2644</v>
      </c>
      <c r="D33" s="29"/>
      <c r="E33" s="116"/>
      <c r="F33" s="111"/>
      <c r="G33" s="28"/>
      <c r="H33" s="28"/>
    </row>
    <row r="34" spans="1:8" customFormat="1" x14ac:dyDescent="0.2">
      <c r="A34" s="171">
        <v>1978</v>
      </c>
      <c r="B34" s="116">
        <v>2097.3000000000002</v>
      </c>
      <c r="C34" s="116">
        <v>2874</v>
      </c>
      <c r="D34" s="29"/>
      <c r="E34" s="116"/>
      <c r="F34" s="111"/>
      <c r="G34" s="28"/>
      <c r="H34" s="28"/>
    </row>
    <row r="35" spans="1:8" customFormat="1" x14ac:dyDescent="0.2">
      <c r="A35" s="171">
        <v>1979</v>
      </c>
      <c r="B35" s="116">
        <v>2527.3000000000002</v>
      </c>
      <c r="C35" s="116">
        <v>3477</v>
      </c>
      <c r="D35" s="29"/>
      <c r="E35" s="116"/>
      <c r="F35" s="111"/>
      <c r="G35" s="28"/>
      <c r="H35" s="28"/>
    </row>
    <row r="36" spans="1:8" customFormat="1" x14ac:dyDescent="0.2">
      <c r="A36" s="171">
        <v>1980</v>
      </c>
      <c r="B36" s="116">
        <v>2779</v>
      </c>
      <c r="C36" s="116">
        <v>3749</v>
      </c>
      <c r="D36" s="29"/>
      <c r="E36" s="116"/>
      <c r="F36" s="111"/>
      <c r="G36" s="28"/>
      <c r="H36" s="28"/>
    </row>
    <row r="37" spans="1:8" customFormat="1" x14ac:dyDescent="0.2">
      <c r="A37" s="171">
        <v>1981</v>
      </c>
      <c r="B37" s="116">
        <v>4248.8999999999996</v>
      </c>
      <c r="C37" s="116">
        <v>7195</v>
      </c>
      <c r="D37" s="29"/>
      <c r="E37" s="116"/>
      <c r="F37" s="111"/>
      <c r="G37" s="28"/>
      <c r="H37" s="28"/>
    </row>
    <row r="38" spans="1:8" customFormat="1" x14ac:dyDescent="0.2">
      <c r="A38" s="171">
        <v>1982</v>
      </c>
      <c r="B38" s="116">
        <v>6754.8</v>
      </c>
      <c r="C38" s="116">
        <v>11504</v>
      </c>
      <c r="D38" s="29"/>
      <c r="E38" s="116"/>
      <c r="F38" s="111"/>
      <c r="G38" s="28"/>
      <c r="H38" s="28"/>
    </row>
    <row r="39" spans="1:8" customFormat="1" x14ac:dyDescent="0.2">
      <c r="A39" s="171">
        <v>1983</v>
      </c>
      <c r="B39" s="116">
        <v>8736.9</v>
      </c>
      <c r="C39" s="116">
        <v>15604</v>
      </c>
      <c r="D39" s="29"/>
      <c r="E39" s="116"/>
      <c r="F39" s="111"/>
      <c r="G39" s="28"/>
      <c r="H39" s="28"/>
    </row>
    <row r="40" spans="1:8" customFormat="1" x14ac:dyDescent="0.2">
      <c r="A40" s="171">
        <v>1984</v>
      </c>
      <c r="B40" s="116">
        <v>10773.4</v>
      </c>
      <c r="C40" s="116">
        <v>17579</v>
      </c>
      <c r="D40" s="29"/>
      <c r="E40" s="116"/>
      <c r="F40" s="111"/>
      <c r="G40" s="28"/>
      <c r="H40" s="28"/>
    </row>
    <row r="41" spans="1:8" customFormat="1" x14ac:dyDescent="0.2">
      <c r="A41" s="171">
        <v>1985</v>
      </c>
      <c r="B41" s="116">
        <v>13036.5</v>
      </c>
      <c r="C41" s="116">
        <v>22140</v>
      </c>
      <c r="D41" s="29"/>
      <c r="E41" s="116"/>
      <c r="F41" s="111"/>
      <c r="G41" s="28"/>
      <c r="H41" s="28"/>
    </row>
    <row r="42" spans="1:8" customFormat="1" x14ac:dyDescent="0.2">
      <c r="A42" s="171">
        <v>1986</v>
      </c>
      <c r="B42" s="116">
        <v>17010.3</v>
      </c>
      <c r="C42" s="116">
        <v>29144.6</v>
      </c>
      <c r="D42" s="29"/>
      <c r="E42" s="116"/>
      <c r="F42" s="111"/>
      <c r="G42" s="28"/>
      <c r="H42" s="28"/>
    </row>
    <row r="43" spans="1:8" customFormat="1" x14ac:dyDescent="0.2">
      <c r="A43" s="171">
        <v>1987</v>
      </c>
      <c r="B43" s="29">
        <v>19469.415000000001</v>
      </c>
      <c r="C43" s="29">
        <v>28394.842000000001</v>
      </c>
      <c r="D43" s="29"/>
      <c r="E43" s="116"/>
      <c r="F43" s="111"/>
      <c r="G43" s="29"/>
      <c r="H43" s="29"/>
    </row>
    <row r="44" spans="1:8" customFormat="1" x14ac:dyDescent="0.2">
      <c r="A44" s="171">
        <v>1988</v>
      </c>
      <c r="B44" s="29">
        <v>24734.029955999998</v>
      </c>
      <c r="C44" s="29">
        <v>39462.881955999997</v>
      </c>
      <c r="D44" s="29"/>
      <c r="E44" s="116"/>
      <c r="F44" s="111"/>
      <c r="G44" s="29"/>
      <c r="H44" s="29"/>
    </row>
    <row r="45" spans="1:8" customFormat="1" x14ac:dyDescent="0.2">
      <c r="A45" s="171">
        <v>1989</v>
      </c>
      <c r="B45" s="29">
        <v>27976.62</v>
      </c>
      <c r="C45" s="29">
        <v>41969.726999999999</v>
      </c>
      <c r="D45" s="29"/>
      <c r="E45" s="116"/>
      <c r="F45" s="111"/>
      <c r="G45" s="29"/>
      <c r="H45" s="29"/>
    </row>
    <row r="46" spans="1:8" customFormat="1" x14ac:dyDescent="0.2">
      <c r="A46" s="171">
        <v>1990</v>
      </c>
      <c r="B46" s="29">
        <v>33889.208793999998</v>
      </c>
      <c r="C46" s="29">
        <v>42250.314085999998</v>
      </c>
      <c r="D46" s="29"/>
      <c r="E46" s="116"/>
      <c r="F46" s="111"/>
      <c r="G46" s="29"/>
      <c r="H46" s="29"/>
    </row>
    <row r="47" spans="1:8" customFormat="1" x14ac:dyDescent="0.2">
      <c r="A47" s="171">
        <v>1991</v>
      </c>
      <c r="B47" s="29">
        <v>42478.238032000001</v>
      </c>
      <c r="C47" s="29">
        <v>70033.574628000002</v>
      </c>
      <c r="D47" s="29"/>
      <c r="E47" s="116"/>
      <c r="F47" s="111"/>
      <c r="G47" s="29"/>
      <c r="H47" s="29"/>
    </row>
    <row r="48" spans="1:8" customFormat="1" x14ac:dyDescent="0.2">
      <c r="A48" s="171">
        <v>1992</v>
      </c>
      <c r="B48" s="29">
        <v>56933.749030999999</v>
      </c>
      <c r="C48" s="29">
        <v>97218.715521000006</v>
      </c>
      <c r="D48" s="29"/>
      <c r="E48" s="116"/>
      <c r="F48" s="111"/>
      <c r="G48" s="29"/>
      <c r="H48" s="29"/>
    </row>
    <row r="49" spans="1:8" customFormat="1" x14ac:dyDescent="0.2">
      <c r="A49" s="171">
        <f t="shared" ref="A49:A71" si="0">A48+1</f>
        <v>1993</v>
      </c>
      <c r="B49" s="29">
        <v>63996.555999999997</v>
      </c>
      <c r="C49" s="29">
        <v>113722.966</v>
      </c>
      <c r="D49" s="29"/>
      <c r="E49" s="116"/>
      <c r="F49" s="111"/>
      <c r="G49" s="29"/>
      <c r="H49" s="29"/>
    </row>
    <row r="50" spans="1:8" customFormat="1" x14ac:dyDescent="0.2">
      <c r="A50" s="171">
        <f t="shared" si="0"/>
        <v>1994</v>
      </c>
      <c r="B50" s="29">
        <v>86012.929000000004</v>
      </c>
      <c r="C50" s="29">
        <v>150645.486</v>
      </c>
      <c r="D50" s="29"/>
      <c r="E50" s="116"/>
      <c r="F50" s="111"/>
      <c r="G50" s="29"/>
      <c r="H50" s="29"/>
    </row>
    <row r="51" spans="1:8" customFormat="1" x14ac:dyDescent="0.2">
      <c r="A51" s="171">
        <f t="shared" si="0"/>
        <v>1995</v>
      </c>
      <c r="B51" s="29">
        <v>98930.907999999996</v>
      </c>
      <c r="C51" s="29">
        <v>148294.31700000001</v>
      </c>
      <c r="D51" s="29"/>
      <c r="E51" s="116"/>
      <c r="F51" s="117"/>
      <c r="G51" s="29"/>
      <c r="H51" s="29"/>
    </row>
    <row r="52" spans="1:8" customFormat="1" x14ac:dyDescent="0.2">
      <c r="A52" s="171">
        <f t="shared" si="0"/>
        <v>1996</v>
      </c>
      <c r="B52" s="29">
        <v>115765.64599999999</v>
      </c>
      <c r="C52" s="29">
        <v>160092.49100000001</v>
      </c>
      <c r="D52" s="29"/>
      <c r="E52" s="116"/>
      <c r="F52" s="117"/>
      <c r="G52" s="29"/>
      <c r="H52" s="29"/>
    </row>
    <row r="53" spans="1:8" customFormat="1" x14ac:dyDescent="0.2">
      <c r="A53" s="171">
        <f t="shared" si="0"/>
        <v>1997</v>
      </c>
      <c r="B53" s="29">
        <v>146843.71871285001</v>
      </c>
      <c r="C53" s="29">
        <v>196058.00536325999</v>
      </c>
      <c r="D53" s="29"/>
      <c r="E53" s="116"/>
      <c r="F53" s="117"/>
      <c r="G53" s="29"/>
      <c r="H53" s="29"/>
    </row>
    <row r="54" spans="1:8" customFormat="1" x14ac:dyDescent="0.2">
      <c r="A54" s="171">
        <f t="shared" si="0"/>
        <v>1998</v>
      </c>
      <c r="B54" s="29">
        <v>165349.17987990001</v>
      </c>
      <c r="C54" s="29">
        <v>251298.87029014001</v>
      </c>
      <c r="D54" s="29"/>
      <c r="E54" s="116"/>
      <c r="F54" s="117"/>
      <c r="G54" s="29"/>
      <c r="H54" s="29"/>
    </row>
    <row r="55" spans="1:8" customFormat="1" x14ac:dyDescent="0.2">
      <c r="A55" s="171">
        <f t="shared" si="0"/>
        <v>1999</v>
      </c>
      <c r="B55" s="29">
        <v>229813.11888324999</v>
      </c>
      <c r="C55" s="29">
        <v>282493.55376893998</v>
      </c>
      <c r="D55" s="29"/>
      <c r="E55" s="29"/>
      <c r="F55" s="117"/>
      <c r="G55" s="29"/>
      <c r="H55" s="29"/>
    </row>
    <row r="56" spans="1:8" customFormat="1" x14ac:dyDescent="0.2">
      <c r="A56" s="171">
        <f t="shared" si="0"/>
        <v>2000</v>
      </c>
      <c r="B56" s="29">
        <v>202710.73610035001</v>
      </c>
      <c r="C56" s="29">
        <v>304960.43724012002</v>
      </c>
      <c r="D56" s="29"/>
      <c r="E56" s="29"/>
      <c r="F56" s="117"/>
      <c r="G56" s="29"/>
      <c r="H56" s="29"/>
    </row>
    <row r="57" spans="1:8" customFormat="1" x14ac:dyDescent="0.2">
      <c r="A57" s="171">
        <f t="shared" si="0"/>
        <v>2001</v>
      </c>
      <c r="B57" s="29">
        <v>223034.91264905001</v>
      </c>
      <c r="C57" s="29">
        <v>288834.62931575999</v>
      </c>
      <c r="D57" s="29"/>
      <c r="E57" s="29"/>
      <c r="F57" s="117"/>
      <c r="G57" s="29"/>
      <c r="H57" s="29"/>
    </row>
    <row r="58" spans="1:8" customFormat="1" x14ac:dyDescent="0.2">
      <c r="A58" s="171">
        <f t="shared" si="0"/>
        <v>2002</v>
      </c>
      <c r="B58" s="29">
        <v>249870.216583</v>
      </c>
      <c r="C58" s="29">
        <v>314209.42639415001</v>
      </c>
      <c r="D58" s="29"/>
      <c r="E58" s="29"/>
      <c r="F58" s="117"/>
      <c r="G58" s="29"/>
      <c r="H58" s="29"/>
    </row>
    <row r="59" spans="1:8" customFormat="1" x14ac:dyDescent="0.2">
      <c r="A59" s="171">
        <f t="shared" si="0"/>
        <v>2003</v>
      </c>
      <c r="B59" s="29">
        <v>275367.10461325001</v>
      </c>
      <c r="C59" s="29">
        <v>399504.39907683001</v>
      </c>
      <c r="D59" s="29"/>
      <c r="E59" s="29"/>
      <c r="F59" s="117"/>
      <c r="G59" s="29"/>
      <c r="H59" s="29"/>
    </row>
    <row r="60" spans="1:8" customFormat="1" x14ac:dyDescent="0.2">
      <c r="A60" s="171">
        <f t="shared" si="0"/>
        <v>2004</v>
      </c>
      <c r="B60" s="29">
        <v>277736.15851094999</v>
      </c>
      <c r="C60" s="29">
        <v>480270.3637775</v>
      </c>
      <c r="D60" s="29"/>
      <c r="E60" s="29"/>
      <c r="F60" s="117"/>
      <c r="G60" s="29"/>
      <c r="H60" s="29"/>
    </row>
    <row r="61" spans="1:8" customFormat="1" x14ac:dyDescent="0.2">
      <c r="A61" s="171">
        <f t="shared" si="0"/>
        <v>2005</v>
      </c>
      <c r="B61" s="29">
        <v>332168.57552095002</v>
      </c>
      <c r="C61" s="29">
        <v>609436.75644107</v>
      </c>
      <c r="D61" s="29"/>
      <c r="E61" s="29"/>
      <c r="F61" s="117"/>
      <c r="G61" s="29"/>
      <c r="H61" s="29"/>
    </row>
    <row r="62" spans="1:8" customFormat="1" x14ac:dyDescent="0.2">
      <c r="A62" s="171">
        <f t="shared" si="0"/>
        <v>2006</v>
      </c>
      <c r="B62" s="29">
        <v>413182.98891444999</v>
      </c>
      <c r="C62" s="29">
        <v>773230.87244721001</v>
      </c>
      <c r="D62" s="29"/>
      <c r="E62" s="29"/>
      <c r="F62" s="117"/>
      <c r="G62" s="29"/>
      <c r="H62" s="29"/>
    </row>
    <row r="63" spans="1:8" customFormat="1" x14ac:dyDescent="0.2">
      <c r="A63" s="171">
        <f t="shared" si="0"/>
        <v>2007</v>
      </c>
      <c r="B63" s="29">
        <v>546261.50052494998</v>
      </c>
      <c r="C63" s="29">
        <v>1028356.54961501</v>
      </c>
      <c r="D63" s="29"/>
      <c r="E63" s="29"/>
      <c r="F63" s="117"/>
      <c r="G63" s="29"/>
      <c r="H63" s="29"/>
    </row>
    <row r="64" spans="1:8" customFormat="1" x14ac:dyDescent="0.2">
      <c r="A64" s="171">
        <f t="shared" si="0"/>
        <v>2008</v>
      </c>
      <c r="B64" s="29">
        <v>575002.68404145003</v>
      </c>
      <c r="C64" s="29">
        <v>1151168.5165347201</v>
      </c>
      <c r="D64" s="29"/>
      <c r="E64" s="29"/>
      <c r="F64" s="117"/>
      <c r="G64" s="29"/>
      <c r="H64" s="29"/>
    </row>
    <row r="65" spans="1:257" x14ac:dyDescent="0.2">
      <c r="A65" s="171">
        <f t="shared" si="0"/>
        <v>2009</v>
      </c>
      <c r="B65" s="29">
        <v>612994.52372910001</v>
      </c>
      <c r="C65" s="29">
        <v>1210021.82124835</v>
      </c>
      <c r="F65" s="117"/>
      <c r="G65" s="29"/>
      <c r="H65" s="29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x14ac:dyDescent="0.2">
      <c r="A66" s="171">
        <f t="shared" si="0"/>
        <v>2010</v>
      </c>
      <c r="B66" s="29">
        <v>665045.5334818</v>
      </c>
      <c r="C66" s="29">
        <v>1344998.64409034</v>
      </c>
      <c r="F66" s="117"/>
      <c r="G66" s="29"/>
      <c r="H66" s="29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x14ac:dyDescent="0.2">
      <c r="A67" s="171">
        <f t="shared" si="0"/>
        <v>2011</v>
      </c>
      <c r="B67" s="29">
        <v>743086.17107429996</v>
      </c>
      <c r="C67" s="29">
        <v>1500450.4036506701</v>
      </c>
      <c r="F67" s="117"/>
      <c r="G67" s="29"/>
      <c r="H67" s="29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</row>
    <row r="68" spans="1:257" x14ac:dyDescent="0.2">
      <c r="A68" s="171">
        <f t="shared" si="0"/>
        <v>2012</v>
      </c>
      <c r="B68" s="29">
        <v>844773.96531424997</v>
      </c>
      <c r="C68" s="29">
        <v>1754266.01198762</v>
      </c>
      <c r="F68" s="117"/>
      <c r="G68" s="29"/>
      <c r="H68" s="29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x14ac:dyDescent="0.2">
      <c r="A69" s="171">
        <f t="shared" si="0"/>
        <v>2013</v>
      </c>
      <c r="B69" s="29">
        <v>921450.81419874995</v>
      </c>
      <c r="C69" s="29">
        <v>1934039.0487883</v>
      </c>
      <c r="F69" s="117"/>
      <c r="G69" s="29"/>
      <c r="H69" s="2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</row>
    <row r="70" spans="1:257" x14ac:dyDescent="0.2">
      <c r="A70" s="171">
        <f t="shared" si="0"/>
        <v>2014</v>
      </c>
      <c r="B70" s="29">
        <v>988496.91746300005</v>
      </c>
      <c r="C70" s="29">
        <v>2135651.8081386499</v>
      </c>
      <c r="F70" s="117"/>
      <c r="G70" s="29"/>
      <c r="H70" s="29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</row>
    <row r="71" spans="1:257" x14ac:dyDescent="0.2">
      <c r="A71" s="171">
        <f t="shared" si="0"/>
        <v>2015</v>
      </c>
      <c r="B71" s="29">
        <v>1050685.82018</v>
      </c>
      <c r="C71" s="29">
        <v>2332102.6145796198</v>
      </c>
      <c r="F71" s="117"/>
      <c r="G71" s="29"/>
      <c r="H71" s="29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x14ac:dyDescent="0.2">
      <c r="A72" s="171"/>
      <c r="F72" s="117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x14ac:dyDescent="0.2">
      <c r="A73" s="166"/>
      <c r="B73" s="274" t="s">
        <v>476</v>
      </c>
      <c r="C73" s="164"/>
      <c r="D73" s="164"/>
      <c r="E73" s="164"/>
      <c r="F73" s="111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x14ac:dyDescent="0.2">
      <c r="A74" s="166"/>
      <c r="B74" s="111"/>
      <c r="C74" s="164"/>
      <c r="D74" s="164"/>
      <c r="E74" s="164"/>
      <c r="F74" s="111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x14ac:dyDescent="0.2">
      <c r="A75" s="110" t="s">
        <v>19</v>
      </c>
      <c r="B75" s="111"/>
      <c r="C75" s="164"/>
      <c r="D75" s="164"/>
      <c r="E75" s="164"/>
      <c r="F75" s="111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</row>
    <row r="76" spans="1:257" x14ac:dyDescent="0.2">
      <c r="A76" s="166"/>
      <c r="B76" s="111"/>
      <c r="C76" s="164"/>
      <c r="D76" s="164"/>
      <c r="E76" s="164"/>
      <c r="F76" s="111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</row>
    <row r="77" spans="1:257" x14ac:dyDescent="0.2">
      <c r="A77" s="110" t="s">
        <v>99</v>
      </c>
      <c r="B77" s="117" t="s">
        <v>477</v>
      </c>
      <c r="C77" s="164"/>
      <c r="D77" s="164"/>
      <c r="E77" s="164"/>
      <c r="F77" s="111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</row>
    <row r="78" spans="1:257" x14ac:dyDescent="0.2">
      <c r="A78" s="166"/>
      <c r="B78" s="117" t="s">
        <v>478</v>
      </c>
      <c r="C78" s="164"/>
      <c r="D78" s="164"/>
      <c r="E78" s="164"/>
      <c r="F78" s="111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</row>
    <row r="79" spans="1:257" x14ac:dyDescent="0.2">
      <c r="A79" s="166"/>
      <c r="B79" s="117" t="s">
        <v>479</v>
      </c>
      <c r="C79" s="164"/>
      <c r="D79" s="164"/>
      <c r="E79" s="164"/>
      <c r="F79" s="111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x14ac:dyDescent="0.2">
      <c r="A80" s="166"/>
      <c r="B80" s="117" t="s">
        <v>480</v>
      </c>
      <c r="C80" s="164"/>
      <c r="D80" s="164"/>
      <c r="E80" s="164"/>
      <c r="F80" s="111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</row>
    <row r="81" spans="1:257" x14ac:dyDescent="0.2">
      <c r="A81" s="110" t="s">
        <v>100</v>
      </c>
      <c r="B81" s="117" t="s">
        <v>481</v>
      </c>
      <c r="C81" s="164"/>
      <c r="D81" s="164"/>
      <c r="E81" s="164"/>
      <c r="F81" s="11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</row>
    <row r="82" spans="1:257" x14ac:dyDescent="0.2">
      <c r="B82" s="117" t="s">
        <v>482</v>
      </c>
      <c r="C82" s="164"/>
      <c r="D82" s="164"/>
      <c r="E82" s="164"/>
      <c r="F82" s="111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</row>
    <row r="83" spans="1:257" x14ac:dyDescent="0.2">
      <c r="A83" s="166"/>
      <c r="B83" s="117" t="s">
        <v>483</v>
      </c>
      <c r="C83" s="164"/>
      <c r="D83" s="164"/>
      <c r="E83" s="164"/>
      <c r="F83" s="11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</row>
    <row r="84" spans="1:257" x14ac:dyDescent="0.2">
      <c r="A84" s="166"/>
      <c r="B84" s="117" t="s">
        <v>484</v>
      </c>
      <c r="C84" s="164"/>
      <c r="D84" s="164"/>
      <c r="E84" s="164"/>
      <c r="F84" s="11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</row>
    <row r="85" spans="1:257" x14ac:dyDescent="0.2">
      <c r="A85" s="166"/>
      <c r="C85" s="164"/>
      <c r="D85" s="164"/>
      <c r="E85" s="164"/>
      <c r="F85" s="11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</row>
    <row r="86" spans="1:257" x14ac:dyDescent="0.2">
      <c r="A86" s="166"/>
      <c r="B86" s="111"/>
      <c r="C86" s="164"/>
      <c r="D86" s="164"/>
      <c r="E86" s="164"/>
      <c r="F86" s="11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</row>
    <row r="87" spans="1:257" x14ac:dyDescent="0.2">
      <c r="A87" s="166"/>
      <c r="B87" s="111"/>
      <c r="C87" s="164"/>
      <c r="D87" s="164"/>
      <c r="E87" s="164"/>
      <c r="F87" s="11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</row>
    <row r="88" spans="1:257" x14ac:dyDescent="0.2">
      <c r="A88" s="166"/>
      <c r="B88" s="111"/>
      <c r="C88" s="164"/>
      <c r="D88" s="164"/>
      <c r="E88" s="164"/>
      <c r="F88" s="11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17"/>
  <sheetViews>
    <sheetView workbookViewId="0">
      <selection activeCell="G75" sqref="G75"/>
    </sheetView>
  </sheetViews>
  <sheetFormatPr baseColWidth="10" defaultColWidth="11.5703125" defaultRowHeight="12.75" x14ac:dyDescent="0.2"/>
  <cols>
    <col min="1" max="1" width="11.5703125" style="207"/>
    <col min="2" max="16384" width="11.5703125" style="124"/>
  </cols>
  <sheetData>
    <row r="1" spans="1:11" x14ac:dyDescent="0.2">
      <c r="A1" s="120" t="s">
        <v>464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x14ac:dyDescent="0.2">
      <c r="A2" s="120" t="s">
        <v>485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x14ac:dyDescent="0.2">
      <c r="A3" s="120" t="s">
        <v>459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x14ac:dyDescent="0.2">
      <c r="A4" s="120" t="s">
        <v>460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1" x14ac:dyDescent="0.2">
      <c r="A5" s="120" t="s">
        <v>475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1" x14ac:dyDescent="0.2">
      <c r="A6" s="141"/>
      <c r="B6" s="126"/>
      <c r="C6" s="126"/>
      <c r="D6" s="126"/>
      <c r="E6" s="126"/>
      <c r="F6" s="126"/>
      <c r="G6" s="126"/>
      <c r="H6" s="126"/>
      <c r="I6" s="126"/>
      <c r="J6" s="126"/>
    </row>
    <row r="7" spans="1:11" s="130" customFormat="1" x14ac:dyDescent="0.2">
      <c r="A7" s="127"/>
      <c r="B7" s="193" t="s">
        <v>3</v>
      </c>
      <c r="C7" s="193" t="s">
        <v>4</v>
      </c>
      <c r="D7" s="193" t="s">
        <v>5</v>
      </c>
      <c r="E7" s="193" t="s">
        <v>6</v>
      </c>
      <c r="F7" s="193" t="s">
        <v>7</v>
      </c>
      <c r="G7" s="193" t="s">
        <v>8</v>
      </c>
      <c r="H7" s="193" t="s">
        <v>9</v>
      </c>
      <c r="I7" s="193" t="s">
        <v>10</v>
      </c>
      <c r="K7" s="193"/>
    </row>
    <row r="8" spans="1:11" x14ac:dyDescent="0.2">
      <c r="A8" s="245">
        <v>1950</v>
      </c>
      <c r="B8" s="196" t="s">
        <v>18</v>
      </c>
      <c r="C8" s="196" t="s">
        <v>18</v>
      </c>
      <c r="D8" s="196" t="s">
        <v>18</v>
      </c>
      <c r="E8" s="196" t="s">
        <v>18</v>
      </c>
      <c r="F8" s="196" t="s">
        <v>18</v>
      </c>
      <c r="G8" s="196" t="s">
        <v>18</v>
      </c>
      <c r="H8" s="199">
        <v>0</v>
      </c>
      <c r="I8" s="199">
        <v>0</v>
      </c>
    </row>
    <row r="9" spans="1:11" x14ac:dyDescent="0.2">
      <c r="A9" s="245">
        <v>1951</v>
      </c>
      <c r="B9" s="196" t="s">
        <v>18</v>
      </c>
      <c r="C9" s="196" t="s">
        <v>18</v>
      </c>
      <c r="D9" s="196" t="s">
        <v>18</v>
      </c>
      <c r="E9" s="196" t="s">
        <v>18</v>
      </c>
      <c r="F9" s="196" t="s">
        <v>18</v>
      </c>
      <c r="G9" s="196" t="s">
        <v>18</v>
      </c>
      <c r="H9" s="199">
        <v>3</v>
      </c>
      <c r="I9" s="199">
        <v>26</v>
      </c>
    </row>
    <row r="10" spans="1:11" x14ac:dyDescent="0.2">
      <c r="A10" s="245">
        <v>1952</v>
      </c>
      <c r="B10" s="196" t="s">
        <v>18</v>
      </c>
      <c r="C10" s="196" t="s">
        <v>18</v>
      </c>
      <c r="D10" s="196" t="s">
        <v>18</v>
      </c>
      <c r="E10" s="196" t="s">
        <v>18</v>
      </c>
      <c r="F10" s="196" t="s">
        <v>18</v>
      </c>
      <c r="G10" s="196" t="s">
        <v>18</v>
      </c>
      <c r="H10" s="199">
        <v>3</v>
      </c>
      <c r="I10" s="199">
        <v>33</v>
      </c>
    </row>
    <row r="11" spans="1:11" x14ac:dyDescent="0.2">
      <c r="A11" s="245">
        <v>1953</v>
      </c>
      <c r="B11" s="196" t="s">
        <v>18</v>
      </c>
      <c r="C11" s="196" t="s">
        <v>18</v>
      </c>
      <c r="D11" s="196" t="s">
        <v>18</v>
      </c>
      <c r="E11" s="196" t="s">
        <v>18</v>
      </c>
      <c r="F11" s="196" t="s">
        <v>18</v>
      </c>
      <c r="G11" s="196" t="s">
        <v>18</v>
      </c>
      <c r="H11" s="199">
        <v>4</v>
      </c>
      <c r="I11" s="199">
        <v>38</v>
      </c>
    </row>
    <row r="12" spans="1:11" x14ac:dyDescent="0.2">
      <c r="A12" s="245">
        <v>1954</v>
      </c>
      <c r="B12" s="196" t="s">
        <v>18</v>
      </c>
      <c r="C12" s="196" t="s">
        <v>18</v>
      </c>
      <c r="D12" s="196" t="s">
        <v>18</v>
      </c>
      <c r="E12" s="196" t="s">
        <v>18</v>
      </c>
      <c r="F12" s="196" t="s">
        <v>18</v>
      </c>
      <c r="G12" s="196" t="s">
        <v>18</v>
      </c>
      <c r="H12" s="199">
        <v>4</v>
      </c>
      <c r="I12" s="199">
        <v>43</v>
      </c>
    </row>
    <row r="13" spans="1:11" x14ac:dyDescent="0.2">
      <c r="A13" s="245">
        <v>1955</v>
      </c>
      <c r="B13" s="196" t="s">
        <v>18</v>
      </c>
      <c r="C13" s="196" t="s">
        <v>18</v>
      </c>
      <c r="D13" s="196" t="s">
        <v>18</v>
      </c>
      <c r="E13" s="196" t="s">
        <v>18</v>
      </c>
      <c r="F13" s="196" t="s">
        <v>18</v>
      </c>
      <c r="G13" s="196" t="s">
        <v>18</v>
      </c>
      <c r="H13" s="199">
        <v>6</v>
      </c>
      <c r="I13" s="199">
        <v>55</v>
      </c>
    </row>
    <row r="14" spans="1:11" x14ac:dyDescent="0.2">
      <c r="A14" s="245">
        <v>1956</v>
      </c>
      <c r="B14" s="196" t="s">
        <v>18</v>
      </c>
      <c r="C14" s="196" t="s">
        <v>18</v>
      </c>
      <c r="D14" s="196" t="s">
        <v>18</v>
      </c>
      <c r="E14" s="196" t="s">
        <v>18</v>
      </c>
      <c r="F14" s="196" t="s">
        <v>18</v>
      </c>
      <c r="G14" s="196" t="s">
        <v>18</v>
      </c>
      <c r="H14" s="199">
        <v>9</v>
      </c>
      <c r="I14" s="199">
        <v>61</v>
      </c>
    </row>
    <row r="15" spans="1:11" x14ac:dyDescent="0.2">
      <c r="A15" s="245">
        <v>1957</v>
      </c>
      <c r="B15" s="196" t="s">
        <v>18</v>
      </c>
      <c r="C15" s="196" t="s">
        <v>18</v>
      </c>
      <c r="D15" s="196" t="s">
        <v>18</v>
      </c>
      <c r="E15" s="196" t="s">
        <v>18</v>
      </c>
      <c r="F15" s="196" t="s">
        <v>18</v>
      </c>
      <c r="G15" s="196" t="s">
        <v>18</v>
      </c>
      <c r="H15" s="199">
        <v>12</v>
      </c>
      <c r="I15" s="199">
        <v>82</v>
      </c>
    </row>
    <row r="16" spans="1:11" x14ac:dyDescent="0.2">
      <c r="A16" s="245">
        <v>1958</v>
      </c>
      <c r="B16" s="196" t="s">
        <v>18</v>
      </c>
      <c r="C16" s="196" t="s">
        <v>18</v>
      </c>
      <c r="D16" s="196" t="s">
        <v>18</v>
      </c>
      <c r="E16" s="196" t="s">
        <v>18</v>
      </c>
      <c r="F16" s="196" t="s">
        <v>18</v>
      </c>
      <c r="G16" s="196" t="s">
        <v>18</v>
      </c>
      <c r="H16" s="199">
        <v>15</v>
      </c>
      <c r="I16" s="199">
        <v>102</v>
      </c>
    </row>
    <row r="17" spans="1:9" x14ac:dyDescent="0.2">
      <c r="A17" s="245">
        <v>1959</v>
      </c>
      <c r="B17" s="199">
        <v>17.8</v>
      </c>
      <c r="C17" s="196" t="s">
        <v>18</v>
      </c>
      <c r="D17" s="199">
        <v>8.8000000000000007</v>
      </c>
      <c r="E17" s="199">
        <v>239</v>
      </c>
      <c r="F17" s="199">
        <v>71.5</v>
      </c>
      <c r="G17" s="199">
        <v>14.6</v>
      </c>
      <c r="H17" s="199">
        <f>B17+D17</f>
        <v>26.6</v>
      </c>
      <c r="I17" s="199">
        <f t="shared" ref="I17:I73" si="0">F17+G17</f>
        <v>86.1</v>
      </c>
    </row>
    <row r="18" spans="1:9" x14ac:dyDescent="0.2">
      <c r="A18" s="245">
        <v>1960</v>
      </c>
      <c r="B18" s="199">
        <v>20.2</v>
      </c>
      <c r="C18" s="196" t="s">
        <v>18</v>
      </c>
      <c r="D18" s="199">
        <v>8.8000000000000007</v>
      </c>
      <c r="E18" s="199">
        <v>237</v>
      </c>
      <c r="F18" s="199">
        <v>76.599999999999994</v>
      </c>
      <c r="G18" s="199">
        <v>17.5</v>
      </c>
      <c r="H18" s="199">
        <f t="shared" ref="H18:H36" si="1">B18+D18</f>
        <v>29</v>
      </c>
      <c r="I18" s="199">
        <f t="shared" si="0"/>
        <v>94.1</v>
      </c>
    </row>
    <row r="19" spans="1:9" x14ac:dyDescent="0.2">
      <c r="A19" s="245">
        <v>1961</v>
      </c>
      <c r="B19" s="199">
        <v>26.2</v>
      </c>
      <c r="C19" s="196" t="s">
        <v>18</v>
      </c>
      <c r="D19" s="199">
        <v>0</v>
      </c>
      <c r="E19" s="199">
        <v>234</v>
      </c>
      <c r="F19" s="199">
        <v>75.5</v>
      </c>
      <c r="G19" s="199">
        <v>15.2</v>
      </c>
      <c r="H19" s="199">
        <f t="shared" si="1"/>
        <v>26.2</v>
      </c>
      <c r="I19" s="199">
        <f t="shared" si="0"/>
        <v>90.7</v>
      </c>
    </row>
    <row r="20" spans="1:9" x14ac:dyDescent="0.2">
      <c r="A20" s="245">
        <v>1962</v>
      </c>
      <c r="B20" s="199">
        <v>24.1</v>
      </c>
      <c r="C20" s="196" t="s">
        <v>18</v>
      </c>
      <c r="D20" s="199">
        <v>0</v>
      </c>
      <c r="E20" s="199">
        <v>273.2</v>
      </c>
      <c r="F20" s="199">
        <v>90.2</v>
      </c>
      <c r="G20" s="199">
        <v>16.7</v>
      </c>
      <c r="H20" s="199">
        <f t="shared" si="1"/>
        <v>24.1</v>
      </c>
      <c r="I20" s="199">
        <f t="shared" si="0"/>
        <v>106.9</v>
      </c>
    </row>
    <row r="21" spans="1:9" x14ac:dyDescent="0.2">
      <c r="A21" s="245">
        <v>1963</v>
      </c>
      <c r="B21" s="199">
        <v>22.8</v>
      </c>
      <c r="C21" s="196" t="s">
        <v>18</v>
      </c>
      <c r="D21" s="199">
        <v>0.1</v>
      </c>
      <c r="E21" s="199">
        <v>304.2</v>
      </c>
      <c r="F21" s="199">
        <v>101.8</v>
      </c>
      <c r="G21" s="199">
        <v>18.399999999999999</v>
      </c>
      <c r="H21" s="199">
        <f t="shared" si="1"/>
        <v>22.900000000000002</v>
      </c>
      <c r="I21" s="199">
        <f t="shared" si="0"/>
        <v>120.19999999999999</v>
      </c>
    </row>
    <row r="22" spans="1:9" x14ac:dyDescent="0.2">
      <c r="A22" s="245">
        <v>1964</v>
      </c>
      <c r="B22" s="199">
        <v>18.399999999999999</v>
      </c>
      <c r="C22" s="196" t="s">
        <v>18</v>
      </c>
      <c r="D22" s="199">
        <v>0</v>
      </c>
      <c r="E22" s="199">
        <v>333.3</v>
      </c>
      <c r="F22" s="199">
        <v>113.1</v>
      </c>
      <c r="G22" s="199">
        <v>25.1</v>
      </c>
      <c r="H22" s="199">
        <f t="shared" si="1"/>
        <v>18.399999999999999</v>
      </c>
      <c r="I22" s="199">
        <f t="shared" si="0"/>
        <v>138.19999999999999</v>
      </c>
    </row>
    <row r="23" spans="1:9" x14ac:dyDescent="0.2">
      <c r="A23" s="245">
        <v>1965</v>
      </c>
      <c r="B23" s="199">
        <v>19.3</v>
      </c>
      <c r="C23" s="196" t="s">
        <v>18</v>
      </c>
      <c r="D23" s="199">
        <v>0</v>
      </c>
      <c r="E23" s="199">
        <v>353.2</v>
      </c>
      <c r="F23" s="199">
        <v>120.2</v>
      </c>
      <c r="G23" s="199">
        <v>32.799999999999997</v>
      </c>
      <c r="H23" s="199">
        <f t="shared" si="1"/>
        <v>19.3</v>
      </c>
      <c r="I23" s="199">
        <f t="shared" si="0"/>
        <v>153</v>
      </c>
    </row>
    <row r="24" spans="1:9" x14ac:dyDescent="0.2">
      <c r="A24" s="245">
        <v>1966</v>
      </c>
      <c r="B24" s="199">
        <v>22.8</v>
      </c>
      <c r="C24" s="196" t="s">
        <v>18</v>
      </c>
      <c r="D24" s="199">
        <v>0.3</v>
      </c>
      <c r="E24" s="199">
        <v>361.5</v>
      </c>
      <c r="F24" s="199">
        <v>129.80000000000001</v>
      </c>
      <c r="G24" s="199">
        <v>26.4</v>
      </c>
      <c r="H24" s="199">
        <f t="shared" si="1"/>
        <v>23.1</v>
      </c>
      <c r="I24" s="199">
        <f t="shared" si="0"/>
        <v>156.20000000000002</v>
      </c>
    </row>
    <row r="25" spans="1:9" x14ac:dyDescent="0.2">
      <c r="A25" s="245">
        <v>1967</v>
      </c>
      <c r="B25" s="199">
        <v>34.6</v>
      </c>
      <c r="C25" s="196" t="s">
        <v>18</v>
      </c>
      <c r="D25" s="199">
        <v>1.1000000000000001</v>
      </c>
      <c r="E25" s="199">
        <v>530.4</v>
      </c>
      <c r="F25" s="199">
        <v>144.80000000000001</v>
      </c>
      <c r="G25" s="199">
        <v>36.4</v>
      </c>
      <c r="H25" s="199">
        <f t="shared" si="1"/>
        <v>35.700000000000003</v>
      </c>
      <c r="I25" s="199">
        <f t="shared" si="0"/>
        <v>181.20000000000002</v>
      </c>
    </row>
    <row r="26" spans="1:9" x14ac:dyDescent="0.2">
      <c r="A26" s="245">
        <v>1968</v>
      </c>
      <c r="B26" s="199">
        <v>38.4</v>
      </c>
      <c r="C26" s="196" t="s">
        <v>18</v>
      </c>
      <c r="D26" s="199">
        <v>5.0999999999999996</v>
      </c>
      <c r="E26" s="199">
        <v>555.4</v>
      </c>
      <c r="F26" s="199">
        <v>166.4</v>
      </c>
      <c r="G26" s="199">
        <v>40</v>
      </c>
      <c r="H26" s="199">
        <f t="shared" si="1"/>
        <v>43.5</v>
      </c>
      <c r="I26" s="199">
        <f t="shared" si="0"/>
        <v>206.4</v>
      </c>
    </row>
    <row r="27" spans="1:9" x14ac:dyDescent="0.2">
      <c r="A27" s="245">
        <v>1969</v>
      </c>
      <c r="B27" s="199">
        <v>31.1</v>
      </c>
      <c r="C27" s="196" t="s">
        <v>18</v>
      </c>
      <c r="D27" s="199">
        <v>1.8</v>
      </c>
      <c r="E27" s="199">
        <v>634.29999999999995</v>
      </c>
      <c r="F27" s="199">
        <v>196</v>
      </c>
      <c r="G27" s="199">
        <v>46</v>
      </c>
      <c r="H27" s="199">
        <f t="shared" si="1"/>
        <v>32.9</v>
      </c>
      <c r="I27" s="199">
        <f t="shared" si="0"/>
        <v>242</v>
      </c>
    </row>
    <row r="28" spans="1:9" x14ac:dyDescent="0.2">
      <c r="A28" s="245">
        <v>1970</v>
      </c>
      <c r="B28" s="199">
        <v>44.5</v>
      </c>
      <c r="C28" s="196" t="s">
        <v>18</v>
      </c>
      <c r="D28" s="199">
        <v>1.8</v>
      </c>
      <c r="E28" s="199">
        <v>681.3</v>
      </c>
      <c r="F28" s="199">
        <v>216.1</v>
      </c>
      <c r="G28" s="199">
        <v>45</v>
      </c>
      <c r="H28" s="199">
        <f t="shared" si="1"/>
        <v>46.3</v>
      </c>
      <c r="I28" s="199">
        <f t="shared" si="0"/>
        <v>261.10000000000002</v>
      </c>
    </row>
    <row r="29" spans="1:9" x14ac:dyDescent="0.2">
      <c r="A29" s="245">
        <v>1971</v>
      </c>
      <c r="B29" s="199">
        <v>46.6</v>
      </c>
      <c r="C29" s="196" t="s">
        <v>18</v>
      </c>
      <c r="D29" s="199">
        <v>14.4</v>
      </c>
      <c r="E29" s="199">
        <v>910.5</v>
      </c>
      <c r="F29" s="199">
        <v>243.4</v>
      </c>
      <c r="G29" s="199">
        <v>252.5</v>
      </c>
      <c r="H29" s="199">
        <f t="shared" si="1"/>
        <v>61</v>
      </c>
      <c r="I29" s="199">
        <f t="shared" si="0"/>
        <v>495.9</v>
      </c>
    </row>
    <row r="30" spans="1:9" x14ac:dyDescent="0.2">
      <c r="A30" s="245">
        <v>1972</v>
      </c>
      <c r="B30" s="199">
        <v>106.2</v>
      </c>
      <c r="C30" s="196" t="s">
        <v>18</v>
      </c>
      <c r="D30" s="199">
        <v>1.6</v>
      </c>
      <c r="E30" s="199">
        <v>1055.8</v>
      </c>
      <c r="F30" s="199">
        <v>290.8</v>
      </c>
      <c r="G30" s="199">
        <v>342.7</v>
      </c>
      <c r="H30" s="199">
        <f t="shared" si="1"/>
        <v>107.8</v>
      </c>
      <c r="I30" s="199">
        <f t="shared" si="0"/>
        <v>633.5</v>
      </c>
    </row>
    <row r="31" spans="1:9" x14ac:dyDescent="0.2">
      <c r="A31" s="245">
        <v>1973</v>
      </c>
      <c r="B31" s="199">
        <v>127.6</v>
      </c>
      <c r="C31" s="196" t="s">
        <v>18</v>
      </c>
      <c r="D31" s="199">
        <v>0.7</v>
      </c>
      <c r="E31" s="199">
        <v>1301.8</v>
      </c>
      <c r="F31" s="199">
        <v>368.2</v>
      </c>
      <c r="G31" s="199">
        <v>334.5</v>
      </c>
      <c r="H31" s="199">
        <f t="shared" si="1"/>
        <v>128.29999999999998</v>
      </c>
      <c r="I31" s="199">
        <f t="shared" si="0"/>
        <v>702.7</v>
      </c>
    </row>
    <row r="32" spans="1:9" x14ac:dyDescent="0.2">
      <c r="A32" s="245">
        <v>1974</v>
      </c>
      <c r="B32" s="199">
        <v>195.1</v>
      </c>
      <c r="C32" s="196" t="s">
        <v>18</v>
      </c>
      <c r="D32" s="199">
        <v>3.7</v>
      </c>
      <c r="E32" s="199">
        <v>1559.8</v>
      </c>
      <c r="F32" s="199">
        <v>410.4</v>
      </c>
      <c r="G32" s="199">
        <v>728.1</v>
      </c>
      <c r="H32" s="199">
        <f t="shared" si="1"/>
        <v>198.79999999999998</v>
      </c>
      <c r="I32" s="199">
        <f t="shared" si="0"/>
        <v>1138.5</v>
      </c>
    </row>
    <row r="33" spans="1:9" x14ac:dyDescent="0.2">
      <c r="A33" s="245">
        <v>1975</v>
      </c>
      <c r="B33" s="199">
        <v>269.3</v>
      </c>
      <c r="C33" s="196" t="s">
        <v>18</v>
      </c>
      <c r="D33" s="199">
        <v>129.9</v>
      </c>
      <c r="E33" s="199">
        <v>1983.2</v>
      </c>
      <c r="F33" s="199">
        <v>503.1</v>
      </c>
      <c r="G33" s="199">
        <v>1327.1</v>
      </c>
      <c r="H33" s="199">
        <f t="shared" si="1"/>
        <v>399.20000000000005</v>
      </c>
      <c r="I33" s="199">
        <f t="shared" si="0"/>
        <v>1830.1999999999998</v>
      </c>
    </row>
    <row r="34" spans="1:9" x14ac:dyDescent="0.2">
      <c r="A34" s="245">
        <v>1976</v>
      </c>
      <c r="B34" s="199">
        <v>327.8</v>
      </c>
      <c r="C34" s="196" t="s">
        <v>18</v>
      </c>
      <c r="D34" s="199">
        <v>417.1</v>
      </c>
      <c r="E34" s="199">
        <v>2573.5</v>
      </c>
      <c r="F34" s="199">
        <v>680.6</v>
      </c>
      <c r="G34" s="199">
        <v>1661.4</v>
      </c>
      <c r="H34" s="199">
        <f t="shared" si="1"/>
        <v>744.90000000000009</v>
      </c>
      <c r="I34" s="199">
        <f t="shared" si="0"/>
        <v>2342</v>
      </c>
    </row>
    <row r="35" spans="1:9" x14ac:dyDescent="0.2">
      <c r="A35" s="245">
        <v>1977</v>
      </c>
      <c r="B35" s="199">
        <v>356.4</v>
      </c>
      <c r="C35" s="196" t="s">
        <v>18</v>
      </c>
      <c r="D35" s="199">
        <v>593.9</v>
      </c>
      <c r="E35" s="199">
        <v>3274.3</v>
      </c>
      <c r="F35" s="199">
        <v>955</v>
      </c>
      <c r="G35" s="199">
        <v>2060.1999999999998</v>
      </c>
      <c r="H35" s="199">
        <f t="shared" si="1"/>
        <v>950.3</v>
      </c>
      <c r="I35" s="199">
        <f t="shared" si="0"/>
        <v>3015.2</v>
      </c>
    </row>
    <row r="36" spans="1:9" x14ac:dyDescent="0.2">
      <c r="A36" s="245">
        <v>1978</v>
      </c>
      <c r="B36" s="199">
        <v>526.4</v>
      </c>
      <c r="C36" s="196" t="s">
        <v>18</v>
      </c>
      <c r="D36" s="199">
        <v>626.5</v>
      </c>
      <c r="E36" s="199">
        <v>3992.8</v>
      </c>
      <c r="F36" s="199">
        <v>1272.0999999999999</v>
      </c>
      <c r="G36" s="199">
        <v>2548</v>
      </c>
      <c r="H36" s="199">
        <f t="shared" si="1"/>
        <v>1152.9000000000001</v>
      </c>
      <c r="I36" s="199">
        <f t="shared" si="0"/>
        <v>3820.1</v>
      </c>
    </row>
    <row r="37" spans="1:9" x14ac:dyDescent="0.2">
      <c r="A37" s="245">
        <v>1979</v>
      </c>
      <c r="B37" s="199">
        <v>526.6</v>
      </c>
      <c r="C37" s="199">
        <v>155.5</v>
      </c>
      <c r="D37" s="199">
        <v>1534.6</v>
      </c>
      <c r="E37" s="199">
        <v>4290.8</v>
      </c>
      <c r="F37" s="199">
        <v>1308.9000000000001</v>
      </c>
      <c r="G37" s="199">
        <v>3570.6</v>
      </c>
      <c r="H37" s="199">
        <f t="shared" ref="H37:H73" si="2">B37+C37+D37</f>
        <v>2216.6999999999998</v>
      </c>
      <c r="I37" s="199">
        <f t="shared" si="0"/>
        <v>4879.5</v>
      </c>
    </row>
    <row r="38" spans="1:9" x14ac:dyDescent="0.2">
      <c r="A38" s="245">
        <v>1980</v>
      </c>
      <c r="B38" s="199">
        <v>631.29999999999995</v>
      </c>
      <c r="C38" s="199">
        <v>122.8</v>
      </c>
      <c r="D38" s="199">
        <v>1525.2</v>
      </c>
      <c r="E38" s="199">
        <v>4849</v>
      </c>
      <c r="F38" s="199">
        <v>1267.3</v>
      </c>
      <c r="G38" s="199">
        <v>4722.2</v>
      </c>
      <c r="H38" s="199">
        <f t="shared" si="2"/>
        <v>2279.3000000000002</v>
      </c>
      <c r="I38" s="199">
        <f t="shared" si="0"/>
        <v>5989.5</v>
      </c>
    </row>
    <row r="39" spans="1:9" x14ac:dyDescent="0.2">
      <c r="A39" s="245">
        <v>1981</v>
      </c>
      <c r="B39" s="199">
        <v>1905.9</v>
      </c>
      <c r="C39" s="199">
        <v>406.9</v>
      </c>
      <c r="D39" s="199">
        <v>3846.1</v>
      </c>
      <c r="E39" s="199">
        <v>7308</v>
      </c>
      <c r="F39" s="199">
        <v>1443.8</v>
      </c>
      <c r="G39" s="199">
        <v>6488.6</v>
      </c>
      <c r="H39" s="199">
        <f t="shared" si="2"/>
        <v>6158.9</v>
      </c>
      <c r="I39" s="199">
        <f t="shared" si="0"/>
        <v>7932.4000000000005</v>
      </c>
    </row>
    <row r="40" spans="1:9" x14ac:dyDescent="0.2">
      <c r="A40" s="245">
        <v>1982</v>
      </c>
      <c r="B40" s="199">
        <v>2379.6</v>
      </c>
      <c r="C40" s="199">
        <v>558.4</v>
      </c>
      <c r="D40" s="199">
        <v>4736</v>
      </c>
      <c r="E40" s="199">
        <v>12668.2</v>
      </c>
      <c r="F40" s="199">
        <v>2097.1</v>
      </c>
      <c r="G40" s="199">
        <v>8298.2000000000007</v>
      </c>
      <c r="H40" s="199">
        <f t="shared" si="2"/>
        <v>7674</v>
      </c>
      <c r="I40" s="199">
        <f t="shared" si="0"/>
        <v>10395.300000000001</v>
      </c>
    </row>
    <row r="41" spans="1:9" x14ac:dyDescent="0.2">
      <c r="A41" s="245">
        <v>1983</v>
      </c>
      <c r="B41" s="199">
        <v>1696.8</v>
      </c>
      <c r="C41" s="199">
        <v>851</v>
      </c>
      <c r="D41" s="199">
        <v>5809.3</v>
      </c>
      <c r="E41" s="199">
        <v>17668.3</v>
      </c>
      <c r="F41" s="199">
        <v>2394.1</v>
      </c>
      <c r="G41" s="199">
        <v>14428.5</v>
      </c>
      <c r="H41" s="199">
        <f t="shared" si="2"/>
        <v>8357.1</v>
      </c>
      <c r="I41" s="199">
        <f t="shared" si="0"/>
        <v>16822.599999999999</v>
      </c>
    </row>
    <row r="42" spans="1:9" x14ac:dyDescent="0.2">
      <c r="A42" s="245">
        <v>1984</v>
      </c>
      <c r="B42" s="199">
        <v>1916.9</v>
      </c>
      <c r="C42" s="199">
        <v>971.4</v>
      </c>
      <c r="D42" s="199">
        <v>7571.8</v>
      </c>
      <c r="E42" s="199">
        <v>19832.900000000001</v>
      </c>
      <c r="F42" s="199">
        <v>2879</v>
      </c>
      <c r="G42" s="199">
        <v>16148</v>
      </c>
      <c r="H42" s="199">
        <f t="shared" si="2"/>
        <v>10460.1</v>
      </c>
      <c r="I42" s="199">
        <f t="shared" si="0"/>
        <v>19027</v>
      </c>
    </row>
    <row r="43" spans="1:9" x14ac:dyDescent="0.2">
      <c r="A43" s="245">
        <v>1985</v>
      </c>
      <c r="B43" s="199">
        <v>2461.4</v>
      </c>
      <c r="C43" s="199">
        <v>1277.9000000000001</v>
      </c>
      <c r="D43" s="199">
        <v>10866.2</v>
      </c>
      <c r="E43" s="199">
        <v>22184.799999999999</v>
      </c>
      <c r="F43" s="199">
        <v>3079.1</v>
      </c>
      <c r="G43" s="199">
        <v>20812.2</v>
      </c>
      <c r="H43" s="199">
        <f t="shared" si="2"/>
        <v>14605.5</v>
      </c>
      <c r="I43" s="199">
        <f t="shared" si="0"/>
        <v>23891.3</v>
      </c>
    </row>
    <row r="44" spans="1:9" x14ac:dyDescent="0.2">
      <c r="A44" s="245">
        <v>1986</v>
      </c>
      <c r="B44" s="199">
        <v>2076.6999999999998</v>
      </c>
      <c r="C44" s="199">
        <v>1836.9</v>
      </c>
      <c r="D44" s="199">
        <v>12226.6</v>
      </c>
      <c r="E44" s="199">
        <v>28497.5</v>
      </c>
      <c r="F44" s="199">
        <v>4144.3</v>
      </c>
      <c r="G44" s="199">
        <v>23060.7</v>
      </c>
      <c r="H44" s="199">
        <f t="shared" si="2"/>
        <v>16140.2</v>
      </c>
      <c r="I44" s="199">
        <f t="shared" si="0"/>
        <v>27205</v>
      </c>
    </row>
    <row r="45" spans="1:9" x14ac:dyDescent="0.2">
      <c r="A45" s="245">
        <v>1987</v>
      </c>
      <c r="B45" s="199">
        <v>2611.1</v>
      </c>
      <c r="C45" s="199">
        <v>2720.7</v>
      </c>
      <c r="D45" s="199">
        <v>18112.8</v>
      </c>
      <c r="E45" s="199">
        <v>28844.400000000001</v>
      </c>
      <c r="F45" s="199">
        <v>4542.2</v>
      </c>
      <c r="G45" s="199">
        <v>28127.3</v>
      </c>
      <c r="H45" s="199">
        <f t="shared" si="2"/>
        <v>23444.6</v>
      </c>
      <c r="I45" s="199">
        <f t="shared" si="0"/>
        <v>32669.5</v>
      </c>
    </row>
    <row r="46" spans="1:9" x14ac:dyDescent="0.2">
      <c r="A46" s="245">
        <v>1988</v>
      </c>
      <c r="B46" s="199">
        <v>3334.7</v>
      </c>
      <c r="C46" s="199">
        <v>3783.3</v>
      </c>
      <c r="D46" s="199">
        <v>27571.8</v>
      </c>
      <c r="E46" s="199">
        <v>35280.300000000003</v>
      </c>
      <c r="F46" s="199">
        <v>6083.2</v>
      </c>
      <c r="G46" s="199">
        <v>32536.799999999999</v>
      </c>
      <c r="H46" s="199">
        <f t="shared" si="2"/>
        <v>34689.800000000003</v>
      </c>
      <c r="I46" s="199">
        <f t="shared" si="0"/>
        <v>38620</v>
      </c>
    </row>
    <row r="47" spans="1:9" x14ac:dyDescent="0.2">
      <c r="A47" s="245">
        <v>1989</v>
      </c>
      <c r="B47" s="199">
        <v>4000.5</v>
      </c>
      <c r="C47" s="199">
        <v>4795.1000000000004</v>
      </c>
      <c r="D47" s="199">
        <v>32146.9</v>
      </c>
      <c r="E47" s="199">
        <v>41135.1</v>
      </c>
      <c r="F47" s="199">
        <v>8465.1</v>
      </c>
      <c r="G47" s="199">
        <v>36810</v>
      </c>
      <c r="H47" s="199">
        <f t="shared" si="2"/>
        <v>40942.5</v>
      </c>
      <c r="I47" s="199">
        <f t="shared" si="0"/>
        <v>45275.1</v>
      </c>
    </row>
    <row r="48" spans="1:9" x14ac:dyDescent="0.2">
      <c r="A48" s="245">
        <v>1990</v>
      </c>
      <c r="B48" s="199">
        <v>5545.9</v>
      </c>
      <c r="C48" s="199">
        <v>7124.9</v>
      </c>
      <c r="D48" s="199">
        <v>39797.1</v>
      </c>
      <c r="E48" s="199">
        <v>39387.699999999997</v>
      </c>
      <c r="F48" s="199">
        <v>9729.7999999999993</v>
      </c>
      <c r="G48" s="199">
        <v>75618.2</v>
      </c>
      <c r="H48" s="199">
        <f t="shared" si="2"/>
        <v>52467.899999999994</v>
      </c>
      <c r="I48" s="199">
        <f t="shared" si="0"/>
        <v>85348</v>
      </c>
    </row>
    <row r="49" spans="1:9" x14ac:dyDescent="0.2">
      <c r="A49" s="245">
        <v>1991</v>
      </c>
      <c r="B49" s="199">
        <v>8696.7000000000007</v>
      </c>
      <c r="C49" s="199">
        <v>12456.1</v>
      </c>
      <c r="D49" s="199">
        <v>70431.199999999997</v>
      </c>
      <c r="E49" s="199">
        <v>52433.8</v>
      </c>
      <c r="F49" s="199">
        <v>14274.2</v>
      </c>
      <c r="G49" s="199">
        <v>84912</v>
      </c>
      <c r="H49" s="199">
        <f t="shared" si="2"/>
        <v>91584</v>
      </c>
      <c r="I49" s="199">
        <f t="shared" si="0"/>
        <v>99186.2</v>
      </c>
    </row>
    <row r="50" spans="1:9" x14ac:dyDescent="0.2">
      <c r="A50" s="245">
        <v>1992</v>
      </c>
      <c r="B50" s="199">
        <v>10333.799999999999</v>
      </c>
      <c r="C50" s="199">
        <v>15823.7</v>
      </c>
      <c r="D50" s="199">
        <v>78707.100000000006</v>
      </c>
      <c r="E50" s="199">
        <v>70548.899999999994</v>
      </c>
      <c r="F50" s="199">
        <v>21576.400000000001</v>
      </c>
      <c r="G50" s="199">
        <v>119898.2</v>
      </c>
      <c r="H50" s="199">
        <f t="shared" si="2"/>
        <v>104864.6</v>
      </c>
      <c r="I50" s="199">
        <f t="shared" si="0"/>
        <v>141474.6</v>
      </c>
    </row>
    <row r="51" spans="1:9" x14ac:dyDescent="0.2">
      <c r="A51" s="245">
        <v>1993</v>
      </c>
      <c r="B51" s="199">
        <v>13434.6</v>
      </c>
      <c r="C51" s="199">
        <v>20559.099999999999</v>
      </c>
      <c r="D51" s="199">
        <v>79130.600000000006</v>
      </c>
      <c r="E51" s="199">
        <v>72597</v>
      </c>
      <c r="F51" s="199">
        <v>27262.5</v>
      </c>
      <c r="G51" s="199">
        <v>160942.1</v>
      </c>
      <c r="H51" s="199">
        <f t="shared" si="2"/>
        <v>113124.3</v>
      </c>
      <c r="I51" s="199">
        <f t="shared" si="0"/>
        <v>188204.6</v>
      </c>
    </row>
    <row r="52" spans="1:9" x14ac:dyDescent="0.2">
      <c r="A52" s="245">
        <v>1994</v>
      </c>
      <c r="B52" s="199">
        <v>13952.1</v>
      </c>
      <c r="C52" s="199">
        <v>22813.9</v>
      </c>
      <c r="D52" s="199">
        <v>102170.1</v>
      </c>
      <c r="E52" s="199">
        <v>92135.8</v>
      </c>
      <c r="F52" s="199">
        <v>30785.8</v>
      </c>
      <c r="G52" s="199">
        <v>172064.1</v>
      </c>
      <c r="H52" s="199">
        <f t="shared" si="2"/>
        <v>138936.1</v>
      </c>
      <c r="I52" s="199">
        <f t="shared" si="0"/>
        <v>202849.9</v>
      </c>
    </row>
    <row r="53" spans="1:9" x14ac:dyDescent="0.2">
      <c r="A53" s="245">
        <v>1995</v>
      </c>
      <c r="B53" s="199">
        <v>16183.8</v>
      </c>
      <c r="C53" s="199">
        <v>30492.9</v>
      </c>
      <c r="D53" s="199">
        <v>142003.4</v>
      </c>
      <c r="E53" s="199">
        <v>86743.6</v>
      </c>
      <c r="F53" s="199">
        <v>32339.5</v>
      </c>
      <c r="G53" s="199">
        <v>199937.1</v>
      </c>
      <c r="H53" s="199">
        <f t="shared" si="2"/>
        <v>188680.09999999998</v>
      </c>
      <c r="I53" s="199">
        <f t="shared" si="0"/>
        <v>232276.6</v>
      </c>
    </row>
    <row r="54" spans="1:9" x14ac:dyDescent="0.2">
      <c r="A54" s="245">
        <f>A53+1</f>
        <v>1996</v>
      </c>
      <c r="B54" s="199">
        <v>25420.400000000001</v>
      </c>
      <c r="C54" s="199">
        <v>39713.5</v>
      </c>
      <c r="D54" s="199">
        <v>190139.9</v>
      </c>
      <c r="E54" s="199">
        <v>104932.7</v>
      </c>
      <c r="F54" s="199">
        <v>43816.4</v>
      </c>
      <c r="G54" s="199">
        <v>270122.40000000002</v>
      </c>
      <c r="H54" s="199">
        <f t="shared" si="2"/>
        <v>255273.8</v>
      </c>
      <c r="I54" s="199">
        <f t="shared" si="0"/>
        <v>313938.80000000005</v>
      </c>
    </row>
    <row r="55" spans="1:9" x14ac:dyDescent="0.2">
      <c r="A55" s="245">
        <f>A54+1</f>
        <v>1997</v>
      </c>
      <c r="B55" s="199">
        <v>29867.3</v>
      </c>
      <c r="C55" s="199">
        <v>51536.4</v>
      </c>
      <c r="D55" s="199">
        <v>234788.1</v>
      </c>
      <c r="E55" s="199">
        <v>174873.7</v>
      </c>
      <c r="F55" s="199">
        <v>58475.8</v>
      </c>
      <c r="G55" s="199">
        <v>248251.9</v>
      </c>
      <c r="H55" s="199">
        <f t="shared" si="2"/>
        <v>316191.8</v>
      </c>
      <c r="I55" s="199">
        <f t="shared" si="0"/>
        <v>306727.7</v>
      </c>
    </row>
    <row r="56" spans="1:9" x14ac:dyDescent="0.2">
      <c r="A56" s="245">
        <f>A55+1</f>
        <v>1998</v>
      </c>
      <c r="B56" s="199">
        <v>40900</v>
      </c>
      <c r="C56" s="199">
        <v>66654.2</v>
      </c>
      <c r="D56" s="199">
        <v>328963.5</v>
      </c>
      <c r="E56" s="199">
        <v>192111.6</v>
      </c>
      <c r="F56" s="199">
        <v>72001.399999999994</v>
      </c>
      <c r="G56" s="199">
        <v>287394.59999999998</v>
      </c>
      <c r="H56" s="199">
        <f t="shared" si="2"/>
        <v>436517.7</v>
      </c>
      <c r="I56" s="199">
        <f t="shared" si="0"/>
        <v>359396</v>
      </c>
    </row>
    <row r="57" spans="1:9" x14ac:dyDescent="0.2">
      <c r="A57" s="245">
        <f t="shared" ref="A57:A73" si="3">A56+1</f>
        <v>1999</v>
      </c>
      <c r="B57" s="146">
        <v>72290.5</v>
      </c>
      <c r="C57" s="146">
        <v>73371.7</v>
      </c>
      <c r="D57" s="146">
        <v>376664.3</v>
      </c>
      <c r="E57" s="146">
        <v>237257.7</v>
      </c>
      <c r="F57" s="146">
        <v>79037.100000000006</v>
      </c>
      <c r="G57" s="146">
        <v>335341.3</v>
      </c>
      <c r="H57" s="199">
        <f t="shared" si="2"/>
        <v>522326.5</v>
      </c>
      <c r="I57" s="199">
        <f t="shared" si="0"/>
        <v>414378.4</v>
      </c>
    </row>
    <row r="58" spans="1:9" x14ac:dyDescent="0.2">
      <c r="A58" s="245">
        <f t="shared" si="3"/>
        <v>2000</v>
      </c>
      <c r="B58" s="146">
        <v>92359.3</v>
      </c>
      <c r="C58" s="146">
        <v>118299</v>
      </c>
      <c r="D58" s="275">
        <v>410429.1</v>
      </c>
      <c r="E58" s="275">
        <v>300227.59999999998</v>
      </c>
      <c r="F58" s="275">
        <v>135724.5</v>
      </c>
      <c r="G58" s="275">
        <v>367918.4</v>
      </c>
      <c r="H58" s="199">
        <f t="shared" si="2"/>
        <v>621087.39999999991</v>
      </c>
      <c r="I58" s="199">
        <f t="shared" si="0"/>
        <v>503642.9</v>
      </c>
    </row>
    <row r="59" spans="1:9" x14ac:dyDescent="0.2">
      <c r="A59" s="245">
        <f t="shared" si="3"/>
        <v>2001</v>
      </c>
      <c r="B59" s="146">
        <v>138894.20000000001</v>
      </c>
      <c r="C59" s="146">
        <v>156879.79999999999</v>
      </c>
      <c r="D59" s="275">
        <v>455906.2</v>
      </c>
      <c r="E59" s="275">
        <v>328360.5</v>
      </c>
      <c r="F59" s="275">
        <v>157440</v>
      </c>
      <c r="G59" s="275">
        <v>343721.9</v>
      </c>
      <c r="H59" s="199">
        <f t="shared" si="2"/>
        <v>751680.2</v>
      </c>
      <c r="I59" s="199">
        <f t="shared" si="0"/>
        <v>501161.9</v>
      </c>
    </row>
    <row r="60" spans="1:9" x14ac:dyDescent="0.2">
      <c r="A60" s="245">
        <f t="shared" si="3"/>
        <v>2002</v>
      </c>
      <c r="B60" s="146">
        <v>192485.7</v>
      </c>
      <c r="C60" s="146">
        <v>199748</v>
      </c>
      <c r="D60" s="199">
        <v>526288.6</v>
      </c>
      <c r="E60" s="199">
        <v>424195.4</v>
      </c>
      <c r="F60" s="275">
        <v>171181.6</v>
      </c>
      <c r="G60" s="275">
        <v>429362.6</v>
      </c>
      <c r="H60" s="199">
        <f t="shared" si="2"/>
        <v>918522.3</v>
      </c>
      <c r="I60" s="199">
        <f t="shared" si="0"/>
        <v>600544.19999999995</v>
      </c>
    </row>
    <row r="61" spans="1:9" x14ac:dyDescent="0.2">
      <c r="A61" s="245">
        <f t="shared" si="3"/>
        <v>2003</v>
      </c>
      <c r="B61" s="146">
        <v>267486.5</v>
      </c>
      <c r="C61" s="146">
        <v>254840.8</v>
      </c>
      <c r="D61" s="199">
        <v>548975.19999999995</v>
      </c>
      <c r="E61" s="199">
        <v>514351.3</v>
      </c>
      <c r="F61" s="275">
        <v>192220.5</v>
      </c>
      <c r="G61" s="275">
        <v>524829.9</v>
      </c>
      <c r="H61" s="199">
        <f t="shared" si="2"/>
        <v>1071302.5</v>
      </c>
      <c r="I61" s="199">
        <f t="shared" si="0"/>
        <v>717050.4</v>
      </c>
    </row>
    <row r="62" spans="1:9" x14ac:dyDescent="0.2">
      <c r="A62" s="245">
        <f t="shared" si="3"/>
        <v>2004</v>
      </c>
      <c r="B62" s="146">
        <v>412424</v>
      </c>
      <c r="C62" s="146">
        <v>394336.7</v>
      </c>
      <c r="D62" s="275">
        <v>864662.9</v>
      </c>
      <c r="E62" s="275">
        <v>497768.4</v>
      </c>
      <c r="F62" s="275">
        <v>229127.7</v>
      </c>
      <c r="G62" s="275">
        <v>738385.1</v>
      </c>
      <c r="H62" s="199">
        <f t="shared" si="2"/>
        <v>1671423.6</v>
      </c>
      <c r="I62" s="199">
        <f t="shared" si="0"/>
        <v>967512.8</v>
      </c>
    </row>
    <row r="63" spans="1:9" x14ac:dyDescent="0.2">
      <c r="A63" s="245">
        <f t="shared" si="3"/>
        <v>2005</v>
      </c>
      <c r="B63" s="146">
        <v>536381.4</v>
      </c>
      <c r="C63" s="146">
        <v>483054.7</v>
      </c>
      <c r="D63" s="275">
        <v>978072.5</v>
      </c>
      <c r="E63" s="275">
        <v>624637.5</v>
      </c>
      <c r="F63" s="275">
        <v>283125.8</v>
      </c>
      <c r="G63" s="275">
        <v>934174.7</v>
      </c>
      <c r="H63" s="199">
        <f t="shared" si="2"/>
        <v>1997508.6</v>
      </c>
      <c r="I63" s="199">
        <f t="shared" si="0"/>
        <v>1217300.5</v>
      </c>
    </row>
    <row r="64" spans="1:9" x14ac:dyDescent="0.2">
      <c r="A64" s="245">
        <f t="shared" si="3"/>
        <v>2006</v>
      </c>
      <c r="B64" s="146">
        <v>683769.2</v>
      </c>
      <c r="C64" s="146">
        <v>541346.1</v>
      </c>
      <c r="D64" s="275">
        <v>1081974.8</v>
      </c>
      <c r="E64" s="275">
        <v>896787.4</v>
      </c>
      <c r="F64" s="275">
        <v>388245.6</v>
      </c>
      <c r="G64" s="275">
        <v>1068522.1000000001</v>
      </c>
      <c r="H64" s="199">
        <f t="shared" si="2"/>
        <v>2307090.0999999996</v>
      </c>
      <c r="I64" s="199">
        <f t="shared" si="0"/>
        <v>1456767.7000000002</v>
      </c>
    </row>
    <row r="65" spans="1:10" x14ac:dyDescent="0.2">
      <c r="A65" s="245">
        <f t="shared" si="3"/>
        <v>2007</v>
      </c>
      <c r="B65" s="146">
        <v>756598.8</v>
      </c>
      <c r="C65" s="146">
        <v>532398.30000000005</v>
      </c>
      <c r="D65" s="275">
        <v>1086046.6000000001</v>
      </c>
      <c r="E65" s="275">
        <v>1083300.2</v>
      </c>
      <c r="F65" s="275">
        <v>585444.6</v>
      </c>
      <c r="G65" s="275">
        <v>1361586.6</v>
      </c>
      <c r="H65" s="199">
        <f t="shared" si="2"/>
        <v>2375043.7000000002</v>
      </c>
      <c r="I65" s="199">
        <f t="shared" si="0"/>
        <v>1947031.2000000002</v>
      </c>
    </row>
    <row r="66" spans="1:10" x14ac:dyDescent="0.2">
      <c r="A66" s="245">
        <f t="shared" si="3"/>
        <v>2008</v>
      </c>
      <c r="B66" s="146">
        <v>984870.6</v>
      </c>
      <c r="C66" s="146">
        <v>616972.30000000005</v>
      </c>
      <c r="D66" s="275">
        <v>1752352.9</v>
      </c>
      <c r="E66" s="275">
        <v>1095561.2</v>
      </c>
      <c r="F66" s="275">
        <v>667573.4</v>
      </c>
      <c r="G66" s="275">
        <v>1683341.9</v>
      </c>
      <c r="H66" s="199">
        <f t="shared" si="2"/>
        <v>3354195.8</v>
      </c>
      <c r="I66" s="199">
        <f t="shared" si="0"/>
        <v>2350915.2999999998</v>
      </c>
    </row>
    <row r="67" spans="1:10" x14ac:dyDescent="0.2">
      <c r="A67" s="245">
        <f t="shared" si="3"/>
        <v>2009</v>
      </c>
      <c r="B67" s="146">
        <v>1093983.5</v>
      </c>
      <c r="C67" s="146">
        <v>693599</v>
      </c>
      <c r="D67" s="275">
        <v>2118027.7000000002</v>
      </c>
      <c r="E67" s="275">
        <v>1057672.8999999999</v>
      </c>
      <c r="F67" s="275">
        <v>665482.5</v>
      </c>
      <c r="G67" s="275">
        <v>2097131.1</v>
      </c>
      <c r="H67" s="199">
        <f t="shared" si="2"/>
        <v>3905610.2</v>
      </c>
      <c r="I67" s="199">
        <f t="shared" si="0"/>
        <v>2762613.6</v>
      </c>
    </row>
    <row r="68" spans="1:10" x14ac:dyDescent="0.2">
      <c r="A68" s="245">
        <f t="shared" si="3"/>
        <v>2010</v>
      </c>
      <c r="B68" s="146">
        <v>1132474.7</v>
      </c>
      <c r="C68" s="146">
        <v>735380.9</v>
      </c>
      <c r="D68" s="275">
        <v>1934986.6</v>
      </c>
      <c r="E68" s="275">
        <v>1325645.5</v>
      </c>
      <c r="F68" s="275">
        <v>767910.40000000002</v>
      </c>
      <c r="G68" s="275">
        <v>2259580.9</v>
      </c>
      <c r="H68" s="199">
        <f t="shared" si="2"/>
        <v>3802842.2</v>
      </c>
      <c r="I68" s="199">
        <f t="shared" si="0"/>
        <v>3027491.3</v>
      </c>
    </row>
    <row r="69" spans="1:10" x14ac:dyDescent="0.2">
      <c r="A69" s="245">
        <f t="shared" si="3"/>
        <v>2011</v>
      </c>
      <c r="B69" s="146">
        <v>1228158.6000000001</v>
      </c>
      <c r="C69" s="146">
        <v>766453.7</v>
      </c>
      <c r="D69" s="275">
        <v>1787820.8</v>
      </c>
      <c r="E69" s="275">
        <v>1355924.2</v>
      </c>
      <c r="F69" s="275">
        <v>1007528.5</v>
      </c>
      <c r="G69" s="275">
        <v>2455115.1</v>
      </c>
      <c r="H69" s="199">
        <f t="shared" si="2"/>
        <v>3782433.1</v>
      </c>
      <c r="I69" s="199">
        <f t="shared" si="0"/>
        <v>3462643.6</v>
      </c>
    </row>
    <row r="70" spans="1:10" x14ac:dyDescent="0.2">
      <c r="A70" s="245">
        <f t="shared" si="3"/>
        <v>2012</v>
      </c>
      <c r="B70" s="146">
        <v>1207222.2</v>
      </c>
      <c r="C70" s="146">
        <v>727672.3</v>
      </c>
      <c r="D70" s="275">
        <v>2026123.6</v>
      </c>
      <c r="E70" s="275">
        <v>1556077.5</v>
      </c>
      <c r="F70" s="275">
        <v>1142599.3</v>
      </c>
      <c r="G70" s="275">
        <v>3052217.8</v>
      </c>
      <c r="H70" s="199">
        <f t="shared" si="2"/>
        <v>3961018.1</v>
      </c>
      <c r="I70" s="199">
        <f t="shared" si="0"/>
        <v>4194817.0999999996</v>
      </c>
    </row>
    <row r="71" spans="1:10" x14ac:dyDescent="0.2">
      <c r="A71" s="245">
        <f t="shared" si="3"/>
        <v>2013</v>
      </c>
      <c r="B71" s="146">
        <v>1288798.1000000001</v>
      </c>
      <c r="C71" s="146">
        <v>765248</v>
      </c>
      <c r="D71" s="275">
        <v>2196652.2000000002</v>
      </c>
      <c r="E71" s="275">
        <v>1686119.1</v>
      </c>
      <c r="F71" s="275">
        <v>1356614.1</v>
      </c>
      <c r="G71" s="275">
        <v>3413633</v>
      </c>
      <c r="H71" s="199">
        <f t="shared" si="2"/>
        <v>4250698.3000000007</v>
      </c>
      <c r="I71" s="199">
        <f t="shared" si="0"/>
        <v>4770247.0999999996</v>
      </c>
    </row>
    <row r="72" spans="1:10" x14ac:dyDescent="0.2">
      <c r="A72" s="245">
        <f t="shared" si="3"/>
        <v>2014</v>
      </c>
      <c r="B72" s="146">
        <v>1566027.5</v>
      </c>
      <c r="C72" s="146">
        <v>878849.5</v>
      </c>
      <c r="D72" s="275">
        <v>2695275.5</v>
      </c>
      <c r="E72" s="275">
        <v>1829932.7</v>
      </c>
      <c r="F72" s="275">
        <v>1472775.5</v>
      </c>
      <c r="G72" s="275">
        <v>3944290.6</v>
      </c>
      <c r="H72" s="199">
        <f t="shared" si="2"/>
        <v>5140152.5</v>
      </c>
      <c r="I72" s="199">
        <f t="shared" si="0"/>
        <v>5417066.0999999996</v>
      </c>
    </row>
    <row r="73" spans="1:10" x14ac:dyDescent="0.2">
      <c r="A73" s="245">
        <f t="shared" si="3"/>
        <v>2015</v>
      </c>
      <c r="B73" s="146">
        <v>1706637.4</v>
      </c>
      <c r="C73" s="146">
        <v>954831.9</v>
      </c>
      <c r="D73" s="275">
        <v>2668082.1</v>
      </c>
      <c r="E73" s="275">
        <v>2119969.7999999998</v>
      </c>
      <c r="F73" s="275">
        <v>1738710.3</v>
      </c>
      <c r="G73" s="275">
        <v>4453192.4000000004</v>
      </c>
      <c r="H73" s="199">
        <f t="shared" si="2"/>
        <v>5329551.4000000004</v>
      </c>
      <c r="I73" s="199">
        <f t="shared" si="0"/>
        <v>6191902.7000000002</v>
      </c>
    </row>
    <row r="74" spans="1:10" x14ac:dyDescent="0.2">
      <c r="E74" s="126"/>
      <c r="F74" s="126"/>
      <c r="G74" s="126"/>
      <c r="H74" s="126"/>
      <c r="I74" s="126"/>
      <c r="J74" s="126"/>
    </row>
    <row r="75" spans="1:10" x14ac:dyDescent="0.2">
      <c r="A75" s="297" t="s">
        <v>486</v>
      </c>
      <c r="B75" s="126"/>
      <c r="C75" s="126"/>
      <c r="D75" s="126"/>
      <c r="E75" s="126"/>
      <c r="F75" s="126"/>
      <c r="G75" s="126"/>
      <c r="H75" s="126"/>
      <c r="I75" s="126"/>
      <c r="J75" s="126"/>
    </row>
    <row r="76" spans="1:10" x14ac:dyDescent="0.2">
      <c r="A76" s="141"/>
      <c r="B76" s="126"/>
      <c r="C76" s="126"/>
      <c r="D76" s="126"/>
      <c r="E76" s="126"/>
      <c r="F76" s="126"/>
      <c r="G76" s="126"/>
      <c r="H76" s="126"/>
      <c r="I76" s="126"/>
      <c r="J76" s="126"/>
    </row>
    <row r="77" spans="1:10" x14ac:dyDescent="0.2">
      <c r="A77" s="141"/>
      <c r="B77" s="126"/>
      <c r="C77" s="126"/>
      <c r="D77" s="199"/>
      <c r="E77" s="126"/>
      <c r="F77" s="126"/>
      <c r="G77" s="126"/>
      <c r="H77" s="126"/>
      <c r="I77" s="126"/>
      <c r="J77" s="126"/>
    </row>
    <row r="78" spans="1:10" x14ac:dyDescent="0.2">
      <c r="A78" s="120" t="s">
        <v>19</v>
      </c>
      <c r="B78" s="126"/>
      <c r="C78" s="126"/>
      <c r="D78" s="199"/>
      <c r="E78" s="126"/>
      <c r="F78" s="126"/>
      <c r="G78" s="126"/>
      <c r="H78" s="126"/>
      <c r="I78" s="126"/>
      <c r="J78" s="126"/>
    </row>
    <row r="79" spans="1:10" x14ac:dyDescent="0.2">
      <c r="A79" s="141"/>
      <c r="B79" s="126"/>
      <c r="C79" s="126"/>
      <c r="D79" s="126"/>
      <c r="E79" s="126"/>
      <c r="F79" s="126"/>
      <c r="G79" s="126"/>
      <c r="H79" s="126"/>
      <c r="I79" s="126"/>
      <c r="J79" s="126"/>
    </row>
    <row r="80" spans="1:10" x14ac:dyDescent="0.2">
      <c r="A80" s="120" t="s">
        <v>99</v>
      </c>
      <c r="B80" s="125" t="s">
        <v>487</v>
      </c>
      <c r="C80" s="126"/>
      <c r="D80" s="126"/>
      <c r="E80" s="126"/>
      <c r="F80" s="126"/>
      <c r="G80" s="126"/>
      <c r="H80" s="126"/>
      <c r="I80" s="126"/>
      <c r="J80" s="126"/>
    </row>
    <row r="81" spans="1:10" x14ac:dyDescent="0.2">
      <c r="A81" s="141"/>
      <c r="B81" s="125" t="s">
        <v>482</v>
      </c>
      <c r="C81" s="126"/>
      <c r="D81" s="126"/>
      <c r="E81" s="126"/>
      <c r="F81" s="126"/>
      <c r="G81" s="126"/>
      <c r="H81" s="126"/>
      <c r="I81" s="126"/>
      <c r="J81" s="126"/>
    </row>
    <row r="82" spans="1:10" x14ac:dyDescent="0.2">
      <c r="A82" s="120" t="s">
        <v>100</v>
      </c>
      <c r="B82" s="125" t="s">
        <v>488</v>
      </c>
      <c r="C82" s="126"/>
      <c r="D82" s="126"/>
      <c r="E82" s="126"/>
      <c r="F82" s="126"/>
      <c r="G82" s="126"/>
      <c r="H82" s="126"/>
      <c r="I82" s="126"/>
      <c r="J82" s="126"/>
    </row>
    <row r="83" spans="1:10" x14ac:dyDescent="0.2">
      <c r="A83" s="141"/>
      <c r="B83" s="125" t="s">
        <v>482</v>
      </c>
      <c r="C83" s="126"/>
      <c r="D83" s="126"/>
      <c r="E83" s="126"/>
      <c r="F83" s="126"/>
      <c r="G83" s="126"/>
      <c r="H83" s="126"/>
      <c r="I83" s="126"/>
      <c r="J83" s="126"/>
    </row>
    <row r="84" spans="1:10" x14ac:dyDescent="0.2">
      <c r="A84" s="120" t="s">
        <v>101</v>
      </c>
      <c r="B84" s="125" t="s">
        <v>489</v>
      </c>
      <c r="C84" s="126"/>
      <c r="D84" s="126"/>
      <c r="E84" s="126"/>
      <c r="F84" s="126"/>
      <c r="G84" s="126"/>
      <c r="H84" s="126"/>
      <c r="I84" s="126"/>
      <c r="J84" s="126"/>
    </row>
    <row r="85" spans="1:10" x14ac:dyDescent="0.2">
      <c r="A85" s="141"/>
      <c r="B85" s="125" t="s">
        <v>482</v>
      </c>
      <c r="C85" s="126"/>
      <c r="D85" s="126"/>
      <c r="E85" s="126"/>
      <c r="F85" s="126"/>
      <c r="G85" s="126"/>
      <c r="H85" s="126"/>
      <c r="I85" s="126"/>
      <c r="J85" s="126"/>
    </row>
    <row r="86" spans="1:10" x14ac:dyDescent="0.2">
      <c r="A86" s="120" t="s">
        <v>102</v>
      </c>
      <c r="B86" s="125" t="s">
        <v>490</v>
      </c>
      <c r="C86" s="126"/>
      <c r="D86" s="126"/>
      <c r="E86" s="126"/>
      <c r="F86" s="126"/>
      <c r="G86" s="126"/>
      <c r="H86" s="126"/>
      <c r="I86" s="126"/>
      <c r="J86" s="126"/>
    </row>
    <row r="87" spans="1:10" x14ac:dyDescent="0.2">
      <c r="A87" s="141"/>
      <c r="B87" s="125" t="s">
        <v>482</v>
      </c>
      <c r="C87" s="126"/>
      <c r="D87" s="126"/>
      <c r="E87" s="126"/>
      <c r="F87" s="126"/>
      <c r="G87" s="126"/>
      <c r="H87" s="126"/>
      <c r="I87" s="126"/>
      <c r="J87" s="126"/>
    </row>
    <row r="88" spans="1:10" x14ac:dyDescent="0.2">
      <c r="A88" s="120" t="s">
        <v>103</v>
      </c>
      <c r="B88" s="125" t="s">
        <v>491</v>
      </c>
      <c r="C88" s="126"/>
      <c r="D88" s="126"/>
      <c r="E88" s="126"/>
      <c r="F88" s="126"/>
      <c r="G88" s="126"/>
      <c r="H88" s="126"/>
      <c r="I88" s="126"/>
      <c r="J88" s="126"/>
    </row>
    <row r="89" spans="1:10" x14ac:dyDescent="0.2">
      <c r="A89" s="141"/>
      <c r="B89" s="125" t="s">
        <v>482</v>
      </c>
      <c r="C89" s="126"/>
      <c r="D89" s="126"/>
      <c r="E89" s="126"/>
      <c r="F89" s="126"/>
      <c r="G89" s="126"/>
      <c r="H89" s="126"/>
      <c r="I89" s="126"/>
      <c r="J89" s="126"/>
    </row>
    <row r="90" spans="1:10" x14ac:dyDescent="0.2">
      <c r="A90" s="120" t="s">
        <v>104</v>
      </c>
      <c r="B90" s="125" t="s">
        <v>492</v>
      </c>
      <c r="C90" s="126"/>
      <c r="D90" s="126"/>
      <c r="E90" s="126"/>
      <c r="F90" s="126"/>
      <c r="G90" s="126"/>
      <c r="H90" s="126"/>
      <c r="I90" s="126"/>
      <c r="J90" s="126"/>
    </row>
    <row r="91" spans="1:10" x14ac:dyDescent="0.2">
      <c r="A91" s="141"/>
      <c r="B91" s="125" t="s">
        <v>482</v>
      </c>
      <c r="C91" s="126"/>
      <c r="D91" s="126"/>
      <c r="E91" s="126"/>
      <c r="F91" s="126"/>
      <c r="G91" s="126"/>
      <c r="H91" s="126"/>
      <c r="I91" s="126"/>
      <c r="J91" s="126"/>
    </row>
    <row r="92" spans="1:10" x14ac:dyDescent="0.2">
      <c r="A92" s="120" t="s">
        <v>105</v>
      </c>
      <c r="B92" s="125" t="s">
        <v>493</v>
      </c>
      <c r="C92" s="126"/>
      <c r="D92" s="126"/>
      <c r="E92" s="126"/>
      <c r="F92" s="126"/>
      <c r="G92" s="126"/>
      <c r="H92" s="126"/>
      <c r="I92" s="126"/>
      <c r="J92" s="126"/>
    </row>
    <row r="93" spans="1:10" x14ac:dyDescent="0.2">
      <c r="A93" s="141"/>
      <c r="B93" s="125" t="s">
        <v>482</v>
      </c>
      <c r="C93" s="126"/>
      <c r="D93" s="126"/>
      <c r="E93" s="126"/>
      <c r="F93" s="126"/>
      <c r="G93" s="126"/>
      <c r="H93" s="126"/>
      <c r="I93" s="126"/>
      <c r="J93" s="126"/>
    </row>
    <row r="94" spans="1:10" x14ac:dyDescent="0.2">
      <c r="A94" s="120" t="s">
        <v>106</v>
      </c>
      <c r="B94" s="125" t="s">
        <v>494</v>
      </c>
      <c r="C94" s="126"/>
      <c r="D94" s="126"/>
      <c r="E94" s="126"/>
      <c r="F94" s="126"/>
      <c r="G94" s="126"/>
      <c r="H94" s="126"/>
      <c r="I94" s="126"/>
      <c r="J94" s="126"/>
    </row>
    <row r="95" spans="1:10" x14ac:dyDescent="0.2">
      <c r="A95" s="141"/>
      <c r="B95" s="125" t="s">
        <v>482</v>
      </c>
      <c r="C95" s="126"/>
      <c r="D95" s="126"/>
      <c r="E95" s="126"/>
      <c r="F95" s="126"/>
      <c r="G95" s="126"/>
      <c r="H95" s="126"/>
      <c r="I95" s="126"/>
      <c r="J95" s="126"/>
    </row>
    <row r="96" spans="1:10" x14ac:dyDescent="0.2">
      <c r="A96" s="141"/>
      <c r="B96" s="126"/>
      <c r="C96" s="126"/>
      <c r="D96" s="126"/>
      <c r="E96" s="126"/>
      <c r="F96" s="126"/>
      <c r="G96" s="126"/>
      <c r="H96" s="126"/>
      <c r="I96" s="126"/>
      <c r="J96" s="126"/>
    </row>
    <row r="97" spans="1:10" x14ac:dyDescent="0.2">
      <c r="A97" s="120" t="s">
        <v>495</v>
      </c>
      <c r="B97" s="126"/>
      <c r="C97" s="126"/>
      <c r="D97" s="126"/>
      <c r="E97" s="126"/>
      <c r="F97" s="126"/>
      <c r="G97" s="126"/>
      <c r="H97" s="126"/>
      <c r="I97" s="126"/>
      <c r="J97" s="126"/>
    </row>
    <row r="98" spans="1:10" x14ac:dyDescent="0.2">
      <c r="A98" s="120" t="s">
        <v>496</v>
      </c>
      <c r="B98" s="126"/>
      <c r="C98" s="126"/>
      <c r="D98" s="126"/>
      <c r="E98" s="126"/>
      <c r="F98" s="126"/>
      <c r="G98" s="126"/>
      <c r="H98" s="126"/>
      <c r="I98" s="126"/>
      <c r="J98" s="126"/>
    </row>
    <row r="99" spans="1:10" x14ac:dyDescent="0.2">
      <c r="A99" s="120" t="s">
        <v>497</v>
      </c>
      <c r="B99" s="126"/>
      <c r="C99" s="126"/>
      <c r="D99" s="126"/>
      <c r="E99" s="126"/>
      <c r="F99" s="126"/>
      <c r="G99" s="126"/>
      <c r="H99" s="126"/>
      <c r="I99" s="126"/>
      <c r="J99" s="126"/>
    </row>
    <row r="100" spans="1:10" x14ac:dyDescent="0.2">
      <c r="A100" s="120" t="s">
        <v>498</v>
      </c>
      <c r="B100" s="126"/>
      <c r="C100" s="126"/>
      <c r="D100" s="126"/>
      <c r="E100" s="126"/>
      <c r="F100" s="126"/>
      <c r="G100" s="126"/>
      <c r="H100" s="126"/>
      <c r="I100" s="126"/>
      <c r="J100" s="126"/>
    </row>
    <row r="101" spans="1:10" x14ac:dyDescent="0.2">
      <c r="A101" s="141"/>
      <c r="B101" s="126"/>
      <c r="C101" s="126"/>
      <c r="D101" s="126"/>
      <c r="E101" s="126"/>
      <c r="F101" s="126"/>
      <c r="G101" s="126"/>
      <c r="H101" s="126"/>
      <c r="I101" s="126"/>
      <c r="J101" s="126"/>
    </row>
    <row r="102" spans="1:10" x14ac:dyDescent="0.2">
      <c r="A102" s="141"/>
      <c r="B102" s="126"/>
      <c r="C102" s="126"/>
      <c r="D102" s="126"/>
      <c r="E102" s="126"/>
      <c r="F102" s="126"/>
      <c r="G102" s="126"/>
      <c r="H102" s="126"/>
      <c r="I102" s="126"/>
      <c r="J102" s="126"/>
    </row>
    <row r="103" spans="1:10" x14ac:dyDescent="0.2">
      <c r="A103" s="141"/>
      <c r="B103" s="126"/>
      <c r="C103" s="126"/>
      <c r="D103" s="126"/>
      <c r="E103" s="126"/>
      <c r="F103" s="126"/>
      <c r="G103" s="126"/>
      <c r="H103" s="126"/>
      <c r="I103" s="126"/>
      <c r="J103" s="126"/>
    </row>
    <row r="104" spans="1:10" x14ac:dyDescent="0.2">
      <c r="A104" s="141"/>
      <c r="B104" s="126"/>
      <c r="C104" s="126"/>
      <c r="D104" s="126"/>
      <c r="E104" s="126"/>
      <c r="F104" s="126"/>
      <c r="G104" s="126"/>
      <c r="H104" s="126"/>
      <c r="I104" s="126"/>
      <c r="J104" s="126"/>
    </row>
    <row r="105" spans="1:10" x14ac:dyDescent="0.2">
      <c r="A105" s="141"/>
      <c r="B105" s="126"/>
      <c r="C105" s="126"/>
      <c r="D105" s="126"/>
      <c r="E105" s="126"/>
      <c r="F105" s="126"/>
      <c r="G105" s="126"/>
      <c r="H105" s="126"/>
      <c r="I105" s="126"/>
      <c r="J105" s="126"/>
    </row>
    <row r="106" spans="1:10" x14ac:dyDescent="0.2">
      <c r="A106" s="141"/>
      <c r="B106" s="126"/>
      <c r="C106" s="126"/>
      <c r="D106" s="126"/>
      <c r="E106" s="126"/>
      <c r="F106" s="126"/>
      <c r="G106" s="126"/>
      <c r="H106" s="126"/>
      <c r="I106" s="126"/>
      <c r="J106" s="126"/>
    </row>
    <row r="107" spans="1:10" x14ac:dyDescent="0.2">
      <c r="A107" s="141"/>
      <c r="B107" s="126"/>
      <c r="C107" s="126"/>
      <c r="D107" s="126"/>
      <c r="E107" s="126"/>
      <c r="F107" s="126"/>
      <c r="G107" s="126"/>
      <c r="H107" s="126"/>
      <c r="I107" s="126"/>
      <c r="J107" s="126"/>
    </row>
    <row r="108" spans="1:10" x14ac:dyDescent="0.2">
      <c r="A108" s="141"/>
      <c r="B108" s="126"/>
      <c r="C108" s="126"/>
      <c r="D108" s="126"/>
      <c r="E108" s="126"/>
      <c r="F108" s="126"/>
      <c r="G108" s="126"/>
      <c r="H108" s="126"/>
      <c r="I108" s="126"/>
      <c r="J108" s="126"/>
    </row>
    <row r="109" spans="1:10" x14ac:dyDescent="0.2">
      <c r="A109" s="141"/>
      <c r="B109" s="126"/>
      <c r="C109" s="126"/>
      <c r="D109" s="126"/>
      <c r="E109" s="126"/>
      <c r="F109" s="126"/>
      <c r="G109" s="126"/>
      <c r="H109" s="126"/>
      <c r="I109" s="126"/>
      <c r="J109" s="126"/>
    </row>
    <row r="110" spans="1:10" x14ac:dyDescent="0.2">
      <c r="A110" s="141"/>
      <c r="B110" s="126"/>
      <c r="C110" s="126"/>
      <c r="D110" s="126"/>
      <c r="E110" s="126"/>
      <c r="F110" s="126"/>
      <c r="G110" s="126"/>
      <c r="H110" s="126"/>
      <c r="I110" s="126"/>
      <c r="J110" s="126"/>
    </row>
    <row r="111" spans="1:10" x14ac:dyDescent="0.2">
      <c r="A111" s="141"/>
      <c r="B111" s="126"/>
      <c r="C111" s="126"/>
      <c r="D111" s="126"/>
      <c r="E111" s="126"/>
      <c r="F111" s="126"/>
      <c r="G111" s="126"/>
      <c r="H111" s="126"/>
      <c r="I111" s="126"/>
      <c r="J111" s="126"/>
    </row>
    <row r="112" spans="1:10" x14ac:dyDescent="0.2">
      <c r="A112" s="141"/>
      <c r="B112" s="126"/>
      <c r="C112" s="126"/>
      <c r="D112" s="126"/>
      <c r="E112" s="126"/>
      <c r="F112" s="126"/>
      <c r="G112" s="126"/>
      <c r="H112" s="126"/>
      <c r="I112" s="126"/>
      <c r="J112" s="126"/>
    </row>
    <row r="113" spans="1:10" x14ac:dyDescent="0.2">
      <c r="A113" s="141"/>
      <c r="B113" s="126"/>
      <c r="C113" s="126"/>
      <c r="D113" s="126"/>
      <c r="E113" s="126"/>
      <c r="F113" s="126"/>
      <c r="G113" s="126"/>
      <c r="H113" s="126"/>
      <c r="I113" s="126"/>
      <c r="J113" s="126"/>
    </row>
    <row r="114" spans="1:10" x14ac:dyDescent="0.2">
      <c r="A114" s="141"/>
      <c r="B114" s="126"/>
      <c r="C114" s="126"/>
      <c r="D114" s="126"/>
      <c r="E114" s="126"/>
      <c r="F114" s="126"/>
      <c r="G114" s="126"/>
      <c r="H114" s="126"/>
      <c r="I114" s="126"/>
      <c r="J114" s="126"/>
    </row>
    <row r="115" spans="1:10" x14ac:dyDescent="0.2">
      <c r="A115" s="141"/>
      <c r="B115" s="126"/>
      <c r="C115" s="126"/>
      <c r="D115" s="126"/>
      <c r="E115" s="126"/>
      <c r="F115" s="126"/>
      <c r="G115" s="126"/>
      <c r="H115" s="126"/>
      <c r="I115" s="126"/>
      <c r="J115" s="126"/>
    </row>
    <row r="116" spans="1:10" x14ac:dyDescent="0.2">
      <c r="A116" s="141"/>
      <c r="B116" s="126"/>
      <c r="C116" s="126"/>
      <c r="D116" s="126"/>
      <c r="E116" s="126"/>
      <c r="F116" s="126"/>
      <c r="G116" s="126"/>
      <c r="H116" s="126"/>
      <c r="I116" s="126"/>
      <c r="J116" s="126"/>
    </row>
    <row r="117" spans="1:10" x14ac:dyDescent="0.2">
      <c r="A117" s="141"/>
      <c r="B117" s="126"/>
      <c r="C117" s="126"/>
      <c r="D117" s="126"/>
      <c r="E117" s="126"/>
      <c r="F117" s="126"/>
      <c r="G117" s="126"/>
      <c r="H117" s="126"/>
      <c r="I117" s="126"/>
      <c r="J117" s="12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W105"/>
  <sheetViews>
    <sheetView workbookViewId="0">
      <selection activeCell="F73" sqref="F73"/>
    </sheetView>
  </sheetViews>
  <sheetFormatPr baseColWidth="10" defaultColWidth="11.5703125" defaultRowHeight="12.75" x14ac:dyDescent="0.2"/>
  <cols>
    <col min="1" max="1" width="16.140625" style="207" customWidth="1"/>
    <col min="2" max="30" width="13.5703125" style="124" bestFit="1" customWidth="1"/>
    <col min="31" max="257" width="11.5703125" style="124"/>
    <col min="258" max="16384" width="11.5703125" style="277"/>
  </cols>
  <sheetData>
    <row r="1" spans="1:257" x14ac:dyDescent="0.2">
      <c r="A1" s="120" t="s">
        <v>499</v>
      </c>
      <c r="B1" s="126"/>
      <c r="C1" s="126"/>
      <c r="D1" s="126"/>
      <c r="E1" s="126"/>
      <c r="F1" s="126"/>
      <c r="G1" s="126"/>
      <c r="H1" s="126"/>
      <c r="I1" s="126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  <c r="EC1" s="277"/>
      <c r="ED1" s="277"/>
      <c r="EE1" s="277"/>
      <c r="EF1" s="277"/>
      <c r="EG1" s="277"/>
      <c r="EH1" s="277"/>
      <c r="EI1" s="277"/>
      <c r="EJ1" s="277"/>
      <c r="EK1" s="277"/>
      <c r="EL1" s="277"/>
      <c r="EM1" s="277"/>
      <c r="EN1" s="277"/>
      <c r="EO1" s="277"/>
      <c r="EP1" s="277"/>
      <c r="EQ1" s="277"/>
      <c r="ER1" s="277"/>
      <c r="ES1" s="277"/>
      <c r="ET1" s="277"/>
      <c r="EU1" s="277"/>
      <c r="EV1" s="277"/>
      <c r="EW1" s="277"/>
      <c r="EX1" s="277"/>
      <c r="EY1" s="277"/>
      <c r="EZ1" s="277"/>
      <c r="FA1" s="277"/>
      <c r="FB1" s="277"/>
      <c r="FC1" s="277"/>
      <c r="FD1" s="277"/>
      <c r="FE1" s="277"/>
      <c r="FF1" s="277"/>
      <c r="FG1" s="277"/>
      <c r="FH1" s="277"/>
      <c r="FI1" s="277"/>
      <c r="FJ1" s="277"/>
      <c r="FK1" s="277"/>
      <c r="FL1" s="277"/>
      <c r="FM1" s="277"/>
      <c r="FN1" s="277"/>
      <c r="FO1" s="277"/>
      <c r="FP1" s="277"/>
      <c r="FQ1" s="277"/>
      <c r="FR1" s="277"/>
      <c r="FS1" s="277"/>
      <c r="FT1" s="277"/>
      <c r="FU1" s="277"/>
      <c r="FV1" s="277"/>
      <c r="FW1" s="277"/>
      <c r="FX1" s="277"/>
      <c r="FY1" s="277"/>
      <c r="FZ1" s="277"/>
      <c r="GA1" s="277"/>
      <c r="GB1" s="277"/>
      <c r="GC1" s="277"/>
      <c r="GD1" s="277"/>
      <c r="GE1" s="277"/>
      <c r="GF1" s="277"/>
      <c r="GG1" s="277"/>
      <c r="GH1" s="277"/>
      <c r="GI1" s="277"/>
      <c r="GJ1" s="277"/>
      <c r="GK1" s="277"/>
      <c r="GL1" s="277"/>
      <c r="GM1" s="277"/>
      <c r="GN1" s="277"/>
      <c r="GO1" s="277"/>
      <c r="GP1" s="277"/>
      <c r="GQ1" s="277"/>
      <c r="GR1" s="277"/>
      <c r="GS1" s="277"/>
      <c r="GT1" s="277"/>
      <c r="GU1" s="277"/>
      <c r="GV1" s="277"/>
      <c r="GW1" s="277"/>
      <c r="GX1" s="277"/>
      <c r="GY1" s="277"/>
      <c r="GZ1" s="277"/>
      <c r="HA1" s="277"/>
      <c r="HB1" s="277"/>
      <c r="HC1" s="277"/>
      <c r="HD1" s="277"/>
      <c r="HE1" s="277"/>
      <c r="HF1" s="277"/>
      <c r="HG1" s="277"/>
      <c r="HH1" s="277"/>
      <c r="HI1" s="277"/>
      <c r="HJ1" s="277"/>
      <c r="HK1" s="277"/>
      <c r="HL1" s="277"/>
      <c r="HM1" s="277"/>
      <c r="HN1" s="277"/>
      <c r="HO1" s="277"/>
      <c r="HP1" s="277"/>
      <c r="HQ1" s="277"/>
      <c r="HR1" s="277"/>
      <c r="HS1" s="277"/>
      <c r="HT1" s="277"/>
      <c r="HU1" s="277"/>
      <c r="HV1" s="277"/>
      <c r="HW1" s="277"/>
      <c r="HX1" s="277"/>
      <c r="HY1" s="277"/>
      <c r="HZ1" s="277"/>
      <c r="IA1" s="277"/>
      <c r="IB1" s="277"/>
      <c r="IC1" s="277"/>
      <c r="ID1" s="277"/>
      <c r="IE1" s="277"/>
      <c r="IF1" s="277"/>
      <c r="IG1" s="277"/>
      <c r="IH1" s="277"/>
      <c r="II1" s="277"/>
      <c r="IJ1" s="277"/>
      <c r="IK1" s="277"/>
      <c r="IL1" s="277"/>
      <c r="IM1" s="277"/>
      <c r="IN1" s="277"/>
      <c r="IO1" s="277"/>
      <c r="IP1" s="277"/>
      <c r="IQ1" s="277"/>
      <c r="IR1" s="277"/>
      <c r="IS1" s="277"/>
      <c r="IT1" s="277"/>
      <c r="IU1" s="277"/>
      <c r="IV1" s="277"/>
      <c r="IW1" s="277"/>
    </row>
    <row r="2" spans="1:257" x14ac:dyDescent="0.2">
      <c r="A2" s="120" t="s">
        <v>455</v>
      </c>
      <c r="B2" s="126"/>
      <c r="C2" s="126"/>
      <c r="D2" s="126"/>
      <c r="E2" s="126"/>
      <c r="F2" s="126"/>
      <c r="G2" s="126"/>
      <c r="H2" s="126"/>
      <c r="I2" s="126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  <c r="FH2" s="277"/>
      <c r="FI2" s="277"/>
      <c r="FJ2" s="277"/>
      <c r="FK2" s="277"/>
      <c r="FL2" s="277"/>
      <c r="FM2" s="277"/>
      <c r="FN2" s="277"/>
      <c r="FO2" s="277"/>
      <c r="FP2" s="277"/>
      <c r="FQ2" s="277"/>
      <c r="FR2" s="277"/>
      <c r="FS2" s="277"/>
      <c r="FT2" s="277"/>
      <c r="FU2" s="277"/>
      <c r="FV2" s="277"/>
      <c r="FW2" s="277"/>
      <c r="FX2" s="277"/>
      <c r="FY2" s="277"/>
      <c r="FZ2" s="277"/>
      <c r="GA2" s="277"/>
      <c r="GB2" s="277"/>
      <c r="GC2" s="277"/>
      <c r="GD2" s="277"/>
      <c r="GE2" s="277"/>
      <c r="GF2" s="277"/>
      <c r="GG2" s="277"/>
      <c r="GH2" s="277"/>
      <c r="GI2" s="277"/>
      <c r="GJ2" s="277"/>
      <c r="GK2" s="277"/>
      <c r="GL2" s="277"/>
      <c r="GM2" s="277"/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277"/>
      <c r="GY2" s="277"/>
      <c r="GZ2" s="277"/>
      <c r="HA2" s="277"/>
      <c r="HB2" s="277"/>
      <c r="HC2" s="277"/>
      <c r="HD2" s="277"/>
      <c r="HE2" s="277"/>
      <c r="HF2" s="277"/>
      <c r="HG2" s="277"/>
      <c r="HH2" s="277"/>
      <c r="HI2" s="277"/>
      <c r="HJ2" s="277"/>
      <c r="HK2" s="277"/>
      <c r="HL2" s="277"/>
      <c r="HM2" s="277"/>
      <c r="HN2" s="277"/>
      <c r="HO2" s="277"/>
      <c r="HP2" s="277"/>
      <c r="HQ2" s="277"/>
      <c r="HR2" s="277"/>
      <c r="HS2" s="277"/>
      <c r="HT2" s="277"/>
      <c r="HU2" s="277"/>
      <c r="HV2" s="277"/>
      <c r="HW2" s="277"/>
      <c r="HX2" s="277"/>
      <c r="HY2" s="277"/>
      <c r="HZ2" s="277"/>
      <c r="IA2" s="277"/>
      <c r="IB2" s="277"/>
      <c r="IC2" s="277"/>
      <c r="ID2" s="277"/>
      <c r="IE2" s="277"/>
      <c r="IF2" s="277"/>
      <c r="IG2" s="277"/>
      <c r="IH2" s="277"/>
      <c r="II2" s="277"/>
      <c r="IJ2" s="277"/>
      <c r="IK2" s="277"/>
      <c r="IL2" s="277"/>
      <c r="IM2" s="277"/>
      <c r="IN2" s="277"/>
      <c r="IO2" s="277"/>
      <c r="IP2" s="277"/>
      <c r="IQ2" s="277"/>
      <c r="IR2" s="277"/>
      <c r="IS2" s="277"/>
      <c r="IT2" s="277"/>
      <c r="IU2" s="277"/>
      <c r="IV2" s="277"/>
      <c r="IW2" s="277"/>
    </row>
    <row r="3" spans="1:257" x14ac:dyDescent="0.2">
      <c r="A3" s="120" t="s">
        <v>475</v>
      </c>
      <c r="B3" s="126"/>
      <c r="C3" s="126"/>
      <c r="D3" s="126"/>
      <c r="E3" s="126"/>
      <c r="F3" s="126"/>
      <c r="G3" s="126"/>
      <c r="H3" s="126"/>
      <c r="I3" s="126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  <c r="EM3" s="277"/>
      <c r="EN3" s="277"/>
      <c r="EO3" s="277"/>
      <c r="EP3" s="277"/>
      <c r="EQ3" s="277"/>
      <c r="ER3" s="277"/>
      <c r="ES3" s="277"/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  <c r="FH3" s="277"/>
      <c r="FI3" s="277"/>
      <c r="FJ3" s="277"/>
      <c r="FK3" s="277"/>
      <c r="FL3" s="277"/>
      <c r="FM3" s="277"/>
      <c r="FN3" s="277"/>
      <c r="FO3" s="277"/>
      <c r="FP3" s="277"/>
      <c r="FQ3" s="277"/>
      <c r="FR3" s="277"/>
      <c r="FS3" s="277"/>
      <c r="FT3" s="277"/>
      <c r="FU3" s="277"/>
      <c r="FV3" s="277"/>
      <c r="FW3" s="277"/>
      <c r="FX3" s="277"/>
      <c r="FY3" s="277"/>
      <c r="FZ3" s="277"/>
      <c r="GA3" s="277"/>
      <c r="GB3" s="277"/>
      <c r="GC3" s="277"/>
      <c r="GD3" s="277"/>
      <c r="GE3" s="277"/>
      <c r="GF3" s="277"/>
      <c r="GG3" s="277"/>
      <c r="GH3" s="277"/>
      <c r="GI3" s="277"/>
      <c r="GJ3" s="277"/>
      <c r="GK3" s="277"/>
      <c r="GL3" s="277"/>
      <c r="GM3" s="277"/>
      <c r="GN3" s="277"/>
      <c r="GO3" s="277"/>
      <c r="GP3" s="277"/>
      <c r="GQ3" s="277"/>
      <c r="GR3" s="277"/>
      <c r="GS3" s="277"/>
      <c r="GT3" s="277"/>
      <c r="GU3" s="277"/>
      <c r="GV3" s="277"/>
      <c r="GW3" s="277"/>
      <c r="GX3" s="277"/>
      <c r="GY3" s="277"/>
      <c r="GZ3" s="277"/>
      <c r="HA3" s="277"/>
      <c r="HB3" s="277"/>
      <c r="HC3" s="277"/>
      <c r="HD3" s="277"/>
      <c r="HE3" s="277"/>
      <c r="HF3" s="277"/>
      <c r="HG3" s="277"/>
      <c r="HH3" s="277"/>
      <c r="HI3" s="277"/>
      <c r="HJ3" s="277"/>
      <c r="HK3" s="277"/>
      <c r="HL3" s="277"/>
      <c r="HM3" s="277"/>
      <c r="HN3" s="277"/>
      <c r="HO3" s="277"/>
      <c r="HP3" s="277"/>
      <c r="HQ3" s="277"/>
      <c r="HR3" s="277"/>
      <c r="HS3" s="277"/>
      <c r="HT3" s="277"/>
      <c r="HU3" s="277"/>
      <c r="HV3" s="277"/>
      <c r="HW3" s="277"/>
      <c r="HX3" s="277"/>
      <c r="HY3" s="277"/>
      <c r="HZ3" s="277"/>
      <c r="IA3" s="277"/>
      <c r="IB3" s="277"/>
      <c r="IC3" s="277"/>
      <c r="ID3" s="277"/>
      <c r="IE3" s="277"/>
      <c r="IF3" s="277"/>
      <c r="IG3" s="277"/>
      <c r="IH3" s="277"/>
      <c r="II3" s="277"/>
      <c r="IJ3" s="277"/>
      <c r="IK3" s="277"/>
      <c r="IL3" s="277"/>
      <c r="IM3" s="277"/>
      <c r="IN3" s="277"/>
      <c r="IO3" s="277"/>
      <c r="IP3" s="277"/>
      <c r="IQ3" s="277"/>
      <c r="IR3" s="277"/>
      <c r="IS3" s="277"/>
      <c r="IT3" s="277"/>
      <c r="IU3" s="277"/>
      <c r="IV3" s="277"/>
      <c r="IW3" s="277"/>
    </row>
    <row r="4" spans="1:257" x14ac:dyDescent="0.2">
      <c r="A4" s="141"/>
      <c r="B4" s="126"/>
      <c r="C4" s="126"/>
      <c r="D4" s="126"/>
      <c r="E4" s="126"/>
      <c r="F4" s="126"/>
      <c r="G4" s="126"/>
      <c r="H4" s="126"/>
      <c r="I4" s="126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7"/>
      <c r="GB4" s="277"/>
      <c r="GC4" s="277"/>
      <c r="GD4" s="277"/>
      <c r="GE4" s="277"/>
      <c r="GF4" s="277"/>
      <c r="GG4" s="277"/>
      <c r="GH4" s="277"/>
      <c r="GI4" s="277"/>
      <c r="GJ4" s="277"/>
      <c r="GK4" s="277"/>
      <c r="GL4" s="277"/>
      <c r="GM4" s="277"/>
      <c r="GN4" s="277"/>
      <c r="GO4" s="277"/>
      <c r="GP4" s="277"/>
      <c r="GQ4" s="277"/>
      <c r="GR4" s="277"/>
      <c r="GS4" s="277"/>
      <c r="GT4" s="277"/>
      <c r="GU4" s="277"/>
      <c r="GV4" s="277"/>
      <c r="GW4" s="277"/>
      <c r="GX4" s="277"/>
      <c r="GY4" s="277"/>
      <c r="GZ4" s="277"/>
      <c r="HA4" s="277"/>
      <c r="HB4" s="277"/>
      <c r="HC4" s="277"/>
      <c r="HD4" s="277"/>
      <c r="HE4" s="277"/>
      <c r="HF4" s="277"/>
      <c r="HG4" s="277"/>
      <c r="HH4" s="277"/>
      <c r="HI4" s="277"/>
      <c r="HJ4" s="277"/>
      <c r="HK4" s="277"/>
      <c r="HL4" s="277"/>
      <c r="HM4" s="277"/>
      <c r="HN4" s="277"/>
      <c r="HO4" s="277"/>
      <c r="HP4" s="277"/>
      <c r="HQ4" s="277"/>
      <c r="HR4" s="277"/>
      <c r="HS4" s="277"/>
      <c r="HT4" s="277"/>
      <c r="HU4" s="277"/>
      <c r="HV4" s="277"/>
      <c r="HW4" s="277"/>
      <c r="HX4" s="277"/>
      <c r="HY4" s="277"/>
      <c r="HZ4" s="277"/>
      <c r="IA4" s="277"/>
      <c r="IB4" s="277"/>
      <c r="IC4" s="277"/>
      <c r="ID4" s="277"/>
      <c r="IE4" s="277"/>
      <c r="IF4" s="277"/>
      <c r="IG4" s="277"/>
      <c r="IH4" s="277"/>
      <c r="II4" s="277"/>
      <c r="IJ4" s="277"/>
      <c r="IK4" s="277"/>
      <c r="IL4" s="277"/>
      <c r="IM4" s="277"/>
      <c r="IN4" s="277"/>
      <c r="IO4" s="277"/>
      <c r="IP4" s="277"/>
      <c r="IQ4" s="277"/>
      <c r="IR4" s="277"/>
      <c r="IS4" s="277"/>
      <c r="IT4" s="277"/>
      <c r="IU4" s="277"/>
      <c r="IV4" s="277"/>
      <c r="IW4" s="277"/>
    </row>
    <row r="5" spans="1:257" s="298" customFormat="1" x14ac:dyDescent="0.2">
      <c r="A5" s="127"/>
      <c r="B5" s="193" t="s">
        <v>3</v>
      </c>
      <c r="C5" s="193" t="s">
        <v>4</v>
      </c>
      <c r="D5" s="193" t="s">
        <v>5</v>
      </c>
      <c r="E5" s="193" t="s">
        <v>6</v>
      </c>
      <c r="F5" s="193" t="s">
        <v>7</v>
      </c>
      <c r="G5" s="193" t="s">
        <v>8</v>
      </c>
      <c r="H5" s="127"/>
      <c r="I5" s="127"/>
    </row>
    <row r="6" spans="1:257" x14ac:dyDescent="0.2">
      <c r="A6" s="245">
        <v>1950</v>
      </c>
      <c r="B6" s="196" t="s">
        <v>18</v>
      </c>
      <c r="C6" s="199">
        <v>6.1</v>
      </c>
      <c r="D6" s="199">
        <v>312.39999999999998</v>
      </c>
      <c r="E6" s="199">
        <v>61.9</v>
      </c>
      <c r="F6" s="199">
        <v>264.5</v>
      </c>
      <c r="G6" s="263">
        <v>1</v>
      </c>
      <c r="H6" s="126"/>
      <c r="I6" s="126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  <c r="FL6" s="277"/>
      <c r="FM6" s="277"/>
      <c r="FN6" s="277"/>
      <c r="FO6" s="277"/>
      <c r="FP6" s="277"/>
      <c r="FQ6" s="277"/>
      <c r="FR6" s="277"/>
      <c r="FS6" s="277"/>
      <c r="FT6" s="277"/>
      <c r="FU6" s="277"/>
      <c r="FV6" s="277"/>
      <c r="FW6" s="277"/>
      <c r="FX6" s="277"/>
      <c r="FY6" s="277"/>
      <c r="FZ6" s="277"/>
      <c r="GA6" s="277"/>
      <c r="GB6" s="277"/>
      <c r="GC6" s="277"/>
      <c r="GD6" s="277"/>
      <c r="GE6" s="277"/>
      <c r="GF6" s="277"/>
      <c r="GG6" s="277"/>
      <c r="GH6" s="277"/>
      <c r="GI6" s="277"/>
      <c r="GJ6" s="277"/>
      <c r="GK6" s="277"/>
      <c r="GL6" s="277"/>
      <c r="GM6" s="277"/>
      <c r="GN6" s="277"/>
      <c r="GO6" s="277"/>
      <c r="GP6" s="277"/>
      <c r="GQ6" s="277"/>
      <c r="GR6" s="277"/>
      <c r="GS6" s="277"/>
      <c r="GT6" s="277"/>
      <c r="GU6" s="277"/>
      <c r="GV6" s="277"/>
      <c r="GW6" s="277"/>
      <c r="GX6" s="277"/>
      <c r="GY6" s="277"/>
      <c r="GZ6" s="277"/>
      <c r="HA6" s="277"/>
      <c r="HB6" s="277"/>
      <c r="HC6" s="277"/>
      <c r="HD6" s="277"/>
      <c r="HE6" s="277"/>
      <c r="HF6" s="277"/>
      <c r="HG6" s="277"/>
      <c r="HH6" s="277"/>
      <c r="HI6" s="277"/>
      <c r="HJ6" s="277"/>
      <c r="HK6" s="277"/>
      <c r="HL6" s="277"/>
      <c r="HM6" s="277"/>
      <c r="HN6" s="277"/>
      <c r="HO6" s="277"/>
      <c r="HP6" s="277"/>
      <c r="HQ6" s="277"/>
      <c r="HR6" s="277"/>
      <c r="HS6" s="277"/>
      <c r="HT6" s="277"/>
      <c r="HU6" s="277"/>
      <c r="HV6" s="277"/>
      <c r="HW6" s="277"/>
      <c r="HX6" s="277"/>
      <c r="HY6" s="277"/>
      <c r="HZ6" s="277"/>
      <c r="IA6" s="277"/>
      <c r="IB6" s="277"/>
      <c r="IC6" s="277"/>
      <c r="ID6" s="277"/>
      <c r="IE6" s="277"/>
      <c r="IF6" s="277"/>
      <c r="IG6" s="277"/>
      <c r="IH6" s="277"/>
      <c r="II6" s="277"/>
      <c r="IJ6" s="277"/>
      <c r="IK6" s="277"/>
      <c r="IL6" s="277"/>
      <c r="IM6" s="277"/>
      <c r="IN6" s="277"/>
      <c r="IO6" s="277"/>
      <c r="IP6" s="277"/>
      <c r="IQ6" s="277"/>
      <c r="IR6" s="277"/>
      <c r="IS6" s="277"/>
      <c r="IT6" s="277"/>
      <c r="IU6" s="277"/>
      <c r="IV6" s="277"/>
      <c r="IW6" s="277"/>
    </row>
    <row r="7" spans="1:257" x14ac:dyDescent="0.2">
      <c r="A7" s="245">
        <v>1951</v>
      </c>
      <c r="B7" s="199">
        <v>31</v>
      </c>
      <c r="C7" s="199">
        <v>10.5</v>
      </c>
      <c r="D7" s="199">
        <v>285.3</v>
      </c>
      <c r="E7" s="199">
        <v>14.3</v>
      </c>
      <c r="F7" s="199">
        <v>268.60000000000002</v>
      </c>
      <c r="G7" s="263">
        <v>1</v>
      </c>
      <c r="H7" s="126"/>
      <c r="I7" s="126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7"/>
      <c r="ES7" s="277"/>
      <c r="ET7" s="277"/>
      <c r="EU7" s="277"/>
      <c r="EV7" s="277"/>
      <c r="EW7" s="277"/>
      <c r="EX7" s="277"/>
      <c r="EY7" s="277"/>
      <c r="EZ7" s="277"/>
      <c r="FA7" s="277"/>
      <c r="FB7" s="277"/>
      <c r="FC7" s="277"/>
      <c r="FD7" s="277"/>
      <c r="FE7" s="277"/>
      <c r="FF7" s="277"/>
      <c r="FG7" s="277"/>
      <c r="FH7" s="277"/>
      <c r="FI7" s="277"/>
      <c r="FJ7" s="277"/>
      <c r="FK7" s="277"/>
      <c r="FL7" s="277"/>
      <c r="FM7" s="277"/>
      <c r="FN7" s="277"/>
      <c r="FO7" s="277"/>
      <c r="FP7" s="277"/>
      <c r="FQ7" s="277"/>
      <c r="FR7" s="277"/>
      <c r="FS7" s="277"/>
      <c r="FT7" s="277"/>
      <c r="FU7" s="277"/>
      <c r="FV7" s="277"/>
      <c r="FW7" s="277"/>
      <c r="FX7" s="277"/>
      <c r="FY7" s="277"/>
      <c r="FZ7" s="277"/>
      <c r="GA7" s="277"/>
      <c r="GB7" s="277"/>
      <c r="GC7" s="277"/>
      <c r="GD7" s="277"/>
      <c r="GE7" s="277"/>
      <c r="GF7" s="277"/>
      <c r="GG7" s="277"/>
      <c r="GH7" s="277"/>
      <c r="GI7" s="277"/>
      <c r="GJ7" s="277"/>
      <c r="GK7" s="277"/>
      <c r="GL7" s="277"/>
      <c r="GM7" s="277"/>
      <c r="GN7" s="277"/>
      <c r="GO7" s="277"/>
      <c r="GP7" s="277"/>
      <c r="GQ7" s="277"/>
      <c r="GR7" s="277"/>
      <c r="GS7" s="277"/>
      <c r="GT7" s="277"/>
      <c r="GU7" s="277"/>
      <c r="GV7" s="277"/>
      <c r="GW7" s="277"/>
      <c r="GX7" s="277"/>
      <c r="GY7" s="277"/>
      <c r="GZ7" s="277"/>
      <c r="HA7" s="277"/>
      <c r="HB7" s="277"/>
      <c r="HC7" s="277"/>
      <c r="HD7" s="277"/>
      <c r="HE7" s="277"/>
      <c r="HF7" s="277"/>
      <c r="HG7" s="277"/>
      <c r="HH7" s="277"/>
      <c r="HI7" s="277"/>
      <c r="HJ7" s="277"/>
      <c r="HK7" s="277"/>
      <c r="HL7" s="277"/>
      <c r="HM7" s="277"/>
      <c r="HN7" s="277"/>
      <c r="HO7" s="277"/>
      <c r="HP7" s="277"/>
      <c r="HQ7" s="277"/>
      <c r="HR7" s="277"/>
      <c r="HS7" s="277"/>
      <c r="HT7" s="277"/>
      <c r="HU7" s="277"/>
      <c r="HV7" s="277"/>
      <c r="HW7" s="277"/>
      <c r="HX7" s="277"/>
      <c r="HY7" s="277"/>
      <c r="HZ7" s="277"/>
      <c r="IA7" s="277"/>
      <c r="IB7" s="277"/>
      <c r="IC7" s="277"/>
      <c r="ID7" s="277"/>
      <c r="IE7" s="277"/>
      <c r="IF7" s="277"/>
      <c r="IG7" s="277"/>
      <c r="IH7" s="277"/>
      <c r="II7" s="277"/>
      <c r="IJ7" s="277"/>
      <c r="IK7" s="277"/>
      <c r="IL7" s="277"/>
      <c r="IM7" s="277"/>
      <c r="IN7" s="277"/>
      <c r="IO7" s="277"/>
      <c r="IP7" s="277"/>
      <c r="IQ7" s="277"/>
      <c r="IR7" s="277"/>
      <c r="IS7" s="277"/>
      <c r="IT7" s="277"/>
      <c r="IU7" s="277"/>
      <c r="IV7" s="277"/>
      <c r="IW7" s="277"/>
    </row>
    <row r="8" spans="1:257" x14ac:dyDescent="0.2">
      <c r="A8" s="245">
        <v>1952</v>
      </c>
      <c r="B8" s="199">
        <v>38</v>
      </c>
      <c r="C8" s="199">
        <v>17.5</v>
      </c>
      <c r="D8" s="199">
        <v>301.60000000000002</v>
      </c>
      <c r="E8" s="199">
        <v>-12.9</v>
      </c>
      <c r="F8" s="199">
        <v>300.39999999999998</v>
      </c>
      <c r="G8" s="263">
        <v>1.1499999999999999</v>
      </c>
      <c r="H8" s="126"/>
      <c r="I8" s="126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  <c r="IF8" s="277"/>
      <c r="IG8" s="277"/>
      <c r="IH8" s="277"/>
      <c r="II8" s="277"/>
      <c r="IJ8" s="277"/>
      <c r="IK8" s="277"/>
      <c r="IL8" s="277"/>
      <c r="IM8" s="277"/>
      <c r="IN8" s="277"/>
      <c r="IO8" s="277"/>
      <c r="IP8" s="277"/>
      <c r="IQ8" s="277"/>
      <c r="IR8" s="277"/>
      <c r="IS8" s="277"/>
      <c r="IT8" s="277"/>
      <c r="IU8" s="277"/>
      <c r="IV8" s="277"/>
      <c r="IW8" s="277"/>
    </row>
    <row r="9" spans="1:257" x14ac:dyDescent="0.2">
      <c r="A9" s="245">
        <v>1953</v>
      </c>
      <c r="B9" s="199">
        <v>45</v>
      </c>
      <c r="C9" s="199">
        <v>20.5</v>
      </c>
      <c r="D9" s="199">
        <v>330.8</v>
      </c>
      <c r="E9" s="199">
        <v>-25.4</v>
      </c>
      <c r="F9" s="199">
        <v>347.5</v>
      </c>
      <c r="G9" s="263">
        <v>1.5</v>
      </c>
      <c r="H9" s="126"/>
      <c r="I9" s="126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7"/>
      <c r="HJ9" s="277"/>
      <c r="HK9" s="277"/>
      <c r="HL9" s="277"/>
      <c r="HM9" s="277"/>
      <c r="HN9" s="277"/>
      <c r="HO9" s="277"/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  <c r="IB9" s="277"/>
      <c r="IC9" s="277"/>
      <c r="ID9" s="277"/>
      <c r="IE9" s="277"/>
      <c r="IF9" s="277"/>
      <c r="IG9" s="277"/>
      <c r="IH9" s="277"/>
      <c r="II9" s="277"/>
      <c r="IJ9" s="277"/>
      <c r="IK9" s="277"/>
      <c r="IL9" s="277"/>
      <c r="IM9" s="277"/>
      <c r="IN9" s="277"/>
      <c r="IO9" s="277"/>
      <c r="IP9" s="277"/>
      <c r="IQ9" s="277"/>
      <c r="IR9" s="277"/>
      <c r="IS9" s="277"/>
      <c r="IT9" s="277"/>
      <c r="IU9" s="277"/>
      <c r="IV9" s="277"/>
      <c r="IW9" s="277"/>
    </row>
    <row r="10" spans="1:257" x14ac:dyDescent="0.2">
      <c r="A10" s="245">
        <v>1954</v>
      </c>
      <c r="B10" s="199">
        <v>49</v>
      </c>
      <c r="C10" s="199">
        <v>19.399999999999999</v>
      </c>
      <c r="D10" s="199">
        <v>394.8</v>
      </c>
      <c r="E10" s="199">
        <v>-9.6999999999999993</v>
      </c>
      <c r="F10" s="199">
        <v>391.8</v>
      </c>
      <c r="G10" s="263">
        <v>1.5</v>
      </c>
      <c r="H10" s="126"/>
      <c r="I10" s="126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7"/>
      <c r="HJ10" s="277"/>
      <c r="HK10" s="277"/>
      <c r="HL10" s="277"/>
      <c r="HM10" s="277"/>
      <c r="HN10" s="277"/>
      <c r="HO10" s="277"/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  <c r="IB10" s="277"/>
      <c r="IC10" s="277"/>
      <c r="ID10" s="277"/>
      <c r="IE10" s="277"/>
      <c r="IF10" s="277"/>
      <c r="IG10" s="277"/>
      <c r="IH10" s="277"/>
      <c r="II10" s="277"/>
      <c r="IJ10" s="277"/>
      <c r="IK10" s="277"/>
      <c r="IL10" s="277"/>
      <c r="IM10" s="277"/>
      <c r="IN10" s="277"/>
      <c r="IO10" s="277"/>
      <c r="IP10" s="277"/>
      <c r="IQ10" s="277"/>
      <c r="IR10" s="277"/>
      <c r="IS10" s="277"/>
      <c r="IT10" s="277"/>
      <c r="IU10" s="277"/>
      <c r="IV10" s="277"/>
      <c r="IW10" s="277"/>
    </row>
    <row r="11" spans="1:257" x14ac:dyDescent="0.2">
      <c r="A11" s="245">
        <v>1955</v>
      </c>
      <c r="B11" s="199">
        <v>61</v>
      </c>
      <c r="C11" s="199">
        <v>23.4</v>
      </c>
      <c r="D11" s="199">
        <v>438.1</v>
      </c>
      <c r="E11" s="199">
        <v>-1.3</v>
      </c>
      <c r="F11" s="199">
        <v>429.4</v>
      </c>
      <c r="G11" s="263">
        <v>1.5</v>
      </c>
      <c r="H11" s="126"/>
      <c r="I11" s="126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7"/>
      <c r="FL11" s="277"/>
      <c r="FM11" s="277"/>
      <c r="FN11" s="277"/>
      <c r="FO11" s="277"/>
      <c r="FP11" s="277"/>
      <c r="FQ11" s="277"/>
      <c r="FR11" s="277"/>
      <c r="FS11" s="277"/>
      <c r="FT11" s="277"/>
      <c r="FU11" s="277"/>
      <c r="FV11" s="277"/>
      <c r="FW11" s="277"/>
      <c r="FX11" s="277"/>
      <c r="FY11" s="277"/>
      <c r="FZ11" s="277"/>
      <c r="GA11" s="277"/>
      <c r="GB11" s="277"/>
      <c r="GC11" s="277"/>
      <c r="GD11" s="277"/>
      <c r="GE11" s="277"/>
      <c r="GF11" s="277"/>
      <c r="GG11" s="277"/>
      <c r="GH11" s="277"/>
      <c r="GI11" s="277"/>
      <c r="GJ11" s="277"/>
      <c r="GK11" s="277"/>
      <c r="GL11" s="277"/>
      <c r="GM11" s="277"/>
      <c r="GN11" s="277"/>
      <c r="GO11" s="277"/>
      <c r="GP11" s="277"/>
      <c r="GQ11" s="277"/>
      <c r="GR11" s="277"/>
      <c r="GS11" s="277"/>
      <c r="GT11" s="277"/>
      <c r="GU11" s="277"/>
      <c r="GV11" s="277"/>
      <c r="GW11" s="277"/>
      <c r="GX11" s="277"/>
      <c r="GY11" s="277"/>
      <c r="GZ11" s="277"/>
      <c r="HA11" s="277"/>
      <c r="HB11" s="277"/>
      <c r="HC11" s="277"/>
      <c r="HD11" s="277"/>
      <c r="HE11" s="277"/>
      <c r="HF11" s="277"/>
      <c r="HG11" s="277"/>
      <c r="HH11" s="277"/>
      <c r="HI11" s="277"/>
      <c r="HJ11" s="277"/>
      <c r="HK11" s="277"/>
      <c r="HL11" s="277"/>
      <c r="HM11" s="277"/>
      <c r="HN11" s="277"/>
      <c r="HO11" s="277"/>
      <c r="HP11" s="277"/>
      <c r="HQ11" s="277"/>
      <c r="HR11" s="277"/>
      <c r="HS11" s="277"/>
      <c r="HT11" s="277"/>
      <c r="HU11" s="277"/>
      <c r="HV11" s="277"/>
      <c r="HW11" s="277"/>
      <c r="HX11" s="277"/>
      <c r="HY11" s="277"/>
      <c r="HZ11" s="277"/>
      <c r="IA11" s="277"/>
      <c r="IB11" s="277"/>
      <c r="IC11" s="277"/>
      <c r="ID11" s="277"/>
      <c r="IE11" s="277"/>
      <c r="IF11" s="277"/>
      <c r="IG11" s="277"/>
      <c r="IH11" s="277"/>
      <c r="II11" s="277"/>
      <c r="IJ11" s="277"/>
      <c r="IK11" s="277"/>
      <c r="IL11" s="277"/>
      <c r="IM11" s="277"/>
      <c r="IN11" s="277"/>
      <c r="IO11" s="277"/>
      <c r="IP11" s="277"/>
      <c r="IQ11" s="277"/>
      <c r="IR11" s="277"/>
      <c r="IS11" s="277"/>
      <c r="IT11" s="277"/>
      <c r="IU11" s="277"/>
      <c r="IV11" s="277"/>
      <c r="IW11" s="277"/>
    </row>
    <row r="12" spans="1:257" x14ac:dyDescent="0.2">
      <c r="A12" s="245">
        <v>1956</v>
      </c>
      <c r="B12" s="199">
        <v>71</v>
      </c>
      <c r="C12" s="199">
        <v>15.7</v>
      </c>
      <c r="D12" s="199">
        <v>505.6</v>
      </c>
      <c r="E12" s="199">
        <v>18.600000000000001</v>
      </c>
      <c r="F12" s="199">
        <v>471.4</v>
      </c>
      <c r="G12" s="263">
        <v>1.5</v>
      </c>
      <c r="H12" s="126"/>
      <c r="I12" s="126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  <c r="FP12" s="277"/>
      <c r="FQ12" s="277"/>
      <c r="FR12" s="277"/>
      <c r="FS12" s="277"/>
      <c r="FT12" s="277"/>
      <c r="FU12" s="277"/>
      <c r="FV12" s="277"/>
      <c r="FW12" s="277"/>
      <c r="FX12" s="277"/>
      <c r="FY12" s="277"/>
      <c r="FZ12" s="277"/>
      <c r="GA12" s="277"/>
      <c r="GB12" s="277"/>
      <c r="GC12" s="277"/>
      <c r="GD12" s="277"/>
      <c r="GE12" s="277"/>
      <c r="GF12" s="277"/>
      <c r="GG12" s="277"/>
      <c r="GH12" s="277"/>
      <c r="GI12" s="277"/>
      <c r="GJ12" s="277"/>
      <c r="GK12" s="277"/>
      <c r="GL12" s="277"/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277"/>
      <c r="GY12" s="277"/>
      <c r="GZ12" s="277"/>
      <c r="HA12" s="277"/>
      <c r="HB12" s="277"/>
      <c r="HC12" s="277"/>
      <c r="HD12" s="277"/>
      <c r="HE12" s="277"/>
      <c r="HF12" s="277"/>
      <c r="HG12" s="277"/>
      <c r="HH12" s="277"/>
      <c r="HI12" s="277"/>
      <c r="HJ12" s="277"/>
      <c r="HK12" s="277"/>
      <c r="HL12" s="277"/>
      <c r="HM12" s="277"/>
      <c r="HN12" s="277"/>
      <c r="HO12" s="277"/>
      <c r="HP12" s="277"/>
      <c r="HQ12" s="277"/>
      <c r="HR12" s="277"/>
      <c r="HS12" s="277"/>
      <c r="HT12" s="277"/>
      <c r="HU12" s="277"/>
      <c r="HV12" s="277"/>
      <c r="HW12" s="277"/>
      <c r="HX12" s="277"/>
      <c r="HY12" s="277"/>
      <c r="HZ12" s="277"/>
      <c r="IA12" s="277"/>
      <c r="IB12" s="277"/>
      <c r="IC12" s="277"/>
      <c r="ID12" s="277"/>
      <c r="IE12" s="277"/>
      <c r="IF12" s="277"/>
      <c r="IG12" s="277"/>
      <c r="IH12" s="277"/>
      <c r="II12" s="277"/>
      <c r="IJ12" s="277"/>
      <c r="IK12" s="277"/>
      <c r="IL12" s="277"/>
      <c r="IM12" s="277"/>
      <c r="IN12" s="277"/>
      <c r="IO12" s="277"/>
      <c r="IP12" s="277"/>
      <c r="IQ12" s="277"/>
      <c r="IR12" s="277"/>
      <c r="IS12" s="277"/>
      <c r="IT12" s="277"/>
      <c r="IU12" s="277"/>
      <c r="IV12" s="277"/>
      <c r="IW12" s="277"/>
    </row>
    <row r="13" spans="1:257" x14ac:dyDescent="0.2">
      <c r="A13" s="245">
        <v>1957</v>
      </c>
      <c r="B13" s="199">
        <v>83</v>
      </c>
      <c r="C13" s="199">
        <v>16.5</v>
      </c>
      <c r="D13" s="199">
        <v>630.79999999999995</v>
      </c>
      <c r="E13" s="199">
        <v>72.2</v>
      </c>
      <c r="F13" s="199">
        <v>538.9</v>
      </c>
      <c r="G13" s="263">
        <v>1.5</v>
      </c>
      <c r="H13" s="126"/>
      <c r="I13" s="126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7"/>
      <c r="FE13" s="277"/>
      <c r="FF13" s="277"/>
      <c r="FG13" s="277"/>
      <c r="FH13" s="277"/>
      <c r="FI13" s="277"/>
      <c r="FJ13" s="277"/>
      <c r="FK13" s="277"/>
      <c r="FL13" s="277"/>
      <c r="FM13" s="277"/>
      <c r="FN13" s="277"/>
      <c r="FO13" s="277"/>
      <c r="FP13" s="277"/>
      <c r="FQ13" s="277"/>
      <c r="FR13" s="277"/>
      <c r="FS13" s="277"/>
      <c r="FT13" s="277"/>
      <c r="FU13" s="277"/>
      <c r="FV13" s="277"/>
      <c r="FW13" s="277"/>
      <c r="FX13" s="277"/>
      <c r="FY13" s="277"/>
      <c r="FZ13" s="277"/>
      <c r="GA13" s="277"/>
      <c r="GB13" s="277"/>
      <c r="GC13" s="277"/>
      <c r="GD13" s="277"/>
      <c r="GE13" s="277"/>
      <c r="GF13" s="277"/>
      <c r="GG13" s="277"/>
      <c r="GH13" s="277"/>
      <c r="GI13" s="277"/>
      <c r="GJ13" s="277"/>
      <c r="GK13" s="277"/>
      <c r="GL13" s="277"/>
      <c r="GM13" s="277"/>
      <c r="GN13" s="277"/>
      <c r="GO13" s="277"/>
      <c r="GP13" s="277"/>
      <c r="GQ13" s="277"/>
      <c r="GR13" s="277"/>
      <c r="GS13" s="277"/>
      <c r="GT13" s="277"/>
      <c r="GU13" s="277"/>
      <c r="GV13" s="277"/>
      <c r="GW13" s="277"/>
      <c r="GX13" s="277"/>
      <c r="GY13" s="277"/>
      <c r="GZ13" s="277"/>
      <c r="HA13" s="277"/>
      <c r="HB13" s="277"/>
      <c r="HC13" s="277"/>
      <c r="HD13" s="277"/>
      <c r="HE13" s="277"/>
      <c r="HF13" s="277"/>
      <c r="HG13" s="277"/>
      <c r="HH13" s="277"/>
      <c r="HI13" s="277"/>
      <c r="HJ13" s="277"/>
      <c r="HK13" s="277"/>
      <c r="HL13" s="277"/>
      <c r="HM13" s="277"/>
      <c r="HN13" s="277"/>
      <c r="HO13" s="277"/>
      <c r="HP13" s="277"/>
      <c r="HQ13" s="277"/>
      <c r="HR13" s="277"/>
      <c r="HS13" s="277"/>
      <c r="HT13" s="277"/>
      <c r="HU13" s="277"/>
      <c r="HV13" s="277"/>
      <c r="HW13" s="277"/>
      <c r="HX13" s="277"/>
      <c r="HY13" s="277"/>
      <c r="HZ13" s="277"/>
      <c r="IA13" s="277"/>
      <c r="IB13" s="277"/>
      <c r="IC13" s="277"/>
      <c r="ID13" s="277"/>
      <c r="IE13" s="277"/>
      <c r="IF13" s="277"/>
      <c r="IG13" s="277"/>
      <c r="IH13" s="277"/>
      <c r="II13" s="277"/>
      <c r="IJ13" s="277"/>
      <c r="IK13" s="277"/>
      <c r="IL13" s="277"/>
      <c r="IM13" s="277"/>
      <c r="IN13" s="277"/>
      <c r="IO13" s="277"/>
      <c r="IP13" s="277"/>
      <c r="IQ13" s="277"/>
      <c r="IR13" s="277"/>
      <c r="IS13" s="277"/>
      <c r="IT13" s="277"/>
      <c r="IU13" s="277"/>
      <c r="IV13" s="277"/>
      <c r="IW13" s="277"/>
    </row>
    <row r="14" spans="1:257" x14ac:dyDescent="0.2">
      <c r="A14" s="245">
        <v>1958</v>
      </c>
      <c r="B14" s="199">
        <v>103</v>
      </c>
      <c r="C14" s="199">
        <v>25.3</v>
      </c>
      <c r="D14" s="199">
        <v>651.5</v>
      </c>
      <c r="E14" s="199">
        <v>67.5</v>
      </c>
      <c r="F14" s="199">
        <v>568.6</v>
      </c>
      <c r="G14" s="263">
        <v>1.5</v>
      </c>
      <c r="H14" s="126"/>
      <c r="I14" s="126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  <c r="FK14" s="277"/>
      <c r="FL14" s="277"/>
      <c r="FM14" s="277"/>
      <c r="FN14" s="277"/>
      <c r="FO14" s="277"/>
      <c r="FP14" s="277"/>
      <c r="FQ14" s="277"/>
      <c r="FR14" s="277"/>
      <c r="FS14" s="277"/>
      <c r="FT14" s="277"/>
      <c r="FU14" s="277"/>
      <c r="FV14" s="277"/>
      <c r="FW14" s="277"/>
      <c r="FX14" s="277"/>
      <c r="FY14" s="277"/>
      <c r="FZ14" s="277"/>
      <c r="GA14" s="277"/>
      <c r="GB14" s="277"/>
      <c r="GC14" s="277"/>
      <c r="GD14" s="277"/>
      <c r="GE14" s="277"/>
      <c r="GF14" s="277"/>
      <c r="GG14" s="277"/>
      <c r="GH14" s="277"/>
      <c r="GI14" s="277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277"/>
      <c r="GY14" s="277"/>
      <c r="GZ14" s="277"/>
      <c r="HA14" s="277"/>
      <c r="HB14" s="277"/>
      <c r="HC14" s="277"/>
      <c r="HD14" s="277"/>
      <c r="HE14" s="277"/>
      <c r="HF14" s="277"/>
      <c r="HG14" s="277"/>
      <c r="HH14" s="277"/>
      <c r="HI14" s="277"/>
      <c r="HJ14" s="277"/>
      <c r="HK14" s="277"/>
      <c r="HL14" s="277"/>
      <c r="HM14" s="277"/>
      <c r="HN14" s="277"/>
      <c r="HO14" s="277"/>
      <c r="HP14" s="277"/>
      <c r="HQ14" s="277"/>
      <c r="HR14" s="277"/>
      <c r="HS14" s="277"/>
      <c r="HT14" s="277"/>
      <c r="HU14" s="277"/>
      <c r="HV14" s="277"/>
      <c r="HW14" s="277"/>
      <c r="HX14" s="277"/>
      <c r="HY14" s="277"/>
      <c r="HZ14" s="277"/>
      <c r="IA14" s="277"/>
      <c r="IB14" s="277"/>
      <c r="IC14" s="277"/>
      <c r="ID14" s="277"/>
      <c r="IE14" s="277"/>
      <c r="IF14" s="277"/>
      <c r="IG14" s="277"/>
      <c r="IH14" s="277"/>
      <c r="II14" s="277"/>
      <c r="IJ14" s="277"/>
      <c r="IK14" s="277"/>
      <c r="IL14" s="277"/>
      <c r="IM14" s="277"/>
      <c r="IN14" s="277"/>
      <c r="IO14" s="277"/>
      <c r="IP14" s="277"/>
      <c r="IQ14" s="277"/>
      <c r="IR14" s="277"/>
      <c r="IS14" s="277"/>
      <c r="IT14" s="277"/>
      <c r="IU14" s="277"/>
      <c r="IV14" s="277"/>
      <c r="IW14" s="277"/>
    </row>
    <row r="15" spans="1:257" x14ac:dyDescent="0.2">
      <c r="A15" s="245">
        <v>1959</v>
      </c>
      <c r="B15" s="199">
        <v>118.6</v>
      </c>
      <c r="C15" s="199">
        <v>18.5</v>
      </c>
      <c r="D15" s="199">
        <v>724.2</v>
      </c>
      <c r="E15" s="199">
        <v>78.400000000000006</v>
      </c>
      <c r="F15" s="199">
        <v>582.6</v>
      </c>
      <c r="G15" s="263">
        <v>1.5</v>
      </c>
      <c r="H15" s="126"/>
      <c r="I15" s="126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  <c r="FP15" s="277"/>
      <c r="FQ15" s="277"/>
      <c r="FR15" s="277"/>
      <c r="FS15" s="277"/>
      <c r="FT15" s="277"/>
      <c r="FU15" s="277"/>
      <c r="FV15" s="277"/>
      <c r="FW15" s="277"/>
      <c r="FX15" s="277"/>
      <c r="FY15" s="277"/>
      <c r="FZ15" s="277"/>
      <c r="GA15" s="277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277"/>
      <c r="GY15" s="277"/>
      <c r="GZ15" s="277"/>
      <c r="HA15" s="277"/>
      <c r="HB15" s="277"/>
      <c r="HC15" s="277"/>
      <c r="HD15" s="277"/>
      <c r="HE15" s="277"/>
      <c r="HF15" s="277"/>
      <c r="HG15" s="277"/>
      <c r="HH15" s="277"/>
      <c r="HI15" s="277"/>
      <c r="HJ15" s="277"/>
      <c r="HK15" s="277"/>
      <c r="HL15" s="277"/>
      <c r="HM15" s="277"/>
      <c r="HN15" s="277"/>
      <c r="HO15" s="277"/>
      <c r="HP15" s="277"/>
      <c r="HQ15" s="277"/>
      <c r="HR15" s="277"/>
      <c r="HS15" s="277"/>
      <c r="HT15" s="277"/>
      <c r="HU15" s="277"/>
      <c r="HV15" s="277"/>
      <c r="HW15" s="277"/>
      <c r="HX15" s="277"/>
      <c r="HY15" s="277"/>
      <c r="HZ15" s="277"/>
      <c r="IA15" s="277"/>
      <c r="IB15" s="277"/>
      <c r="IC15" s="277"/>
      <c r="ID15" s="277"/>
      <c r="IE15" s="277"/>
      <c r="IF15" s="277"/>
      <c r="IG15" s="277"/>
      <c r="IH15" s="277"/>
      <c r="II15" s="277"/>
      <c r="IJ15" s="277"/>
      <c r="IK15" s="277"/>
      <c r="IL15" s="277"/>
      <c r="IM15" s="277"/>
      <c r="IN15" s="277"/>
      <c r="IO15" s="277"/>
      <c r="IP15" s="277"/>
      <c r="IQ15" s="277"/>
      <c r="IR15" s="277"/>
      <c r="IS15" s="277"/>
      <c r="IT15" s="277"/>
      <c r="IU15" s="277"/>
      <c r="IV15" s="277"/>
      <c r="IW15" s="277"/>
    </row>
    <row r="16" spans="1:257" x14ac:dyDescent="0.2">
      <c r="A16" s="245">
        <v>1960</v>
      </c>
      <c r="B16" s="199">
        <v>127</v>
      </c>
      <c r="C16" s="199">
        <v>16.399999999999999</v>
      </c>
      <c r="D16" s="199">
        <v>840.1</v>
      </c>
      <c r="E16" s="199">
        <v>91.9</v>
      </c>
      <c r="F16" s="199">
        <v>680.5</v>
      </c>
      <c r="G16" s="263">
        <v>1.5</v>
      </c>
      <c r="H16" s="126"/>
      <c r="I16" s="126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  <c r="FP16" s="277"/>
      <c r="FQ16" s="277"/>
      <c r="FR16" s="277"/>
      <c r="FS16" s="277"/>
      <c r="FT16" s="277"/>
      <c r="FU16" s="277"/>
      <c r="FV16" s="277"/>
      <c r="FW16" s="277"/>
      <c r="FX16" s="277"/>
      <c r="FY16" s="277"/>
      <c r="FZ16" s="277"/>
      <c r="GA16" s="277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7"/>
      <c r="GZ16" s="277"/>
      <c r="HA16" s="277"/>
      <c r="HB16" s="277"/>
      <c r="HC16" s="277"/>
      <c r="HD16" s="277"/>
      <c r="HE16" s="277"/>
      <c r="HF16" s="277"/>
      <c r="HG16" s="277"/>
      <c r="HH16" s="277"/>
      <c r="HI16" s="277"/>
      <c r="HJ16" s="277"/>
      <c r="HK16" s="277"/>
      <c r="HL16" s="277"/>
      <c r="HM16" s="277"/>
      <c r="HN16" s="277"/>
      <c r="HO16" s="277"/>
      <c r="HP16" s="277"/>
      <c r="HQ16" s="277"/>
      <c r="HR16" s="277"/>
      <c r="HS16" s="277"/>
      <c r="HT16" s="277"/>
      <c r="HU16" s="277"/>
      <c r="HV16" s="277"/>
      <c r="HW16" s="277"/>
      <c r="HX16" s="277"/>
      <c r="HY16" s="277"/>
      <c r="HZ16" s="277"/>
      <c r="IA16" s="277"/>
      <c r="IB16" s="277"/>
      <c r="IC16" s="277"/>
      <c r="ID16" s="277"/>
      <c r="IE16" s="277"/>
      <c r="IF16" s="277"/>
      <c r="IG16" s="277"/>
      <c r="IH16" s="277"/>
      <c r="II16" s="277"/>
      <c r="IJ16" s="277"/>
      <c r="IK16" s="277"/>
      <c r="IL16" s="277"/>
      <c r="IM16" s="277"/>
      <c r="IN16" s="277"/>
      <c r="IO16" s="277"/>
      <c r="IP16" s="277"/>
      <c r="IQ16" s="277"/>
      <c r="IR16" s="277"/>
      <c r="IS16" s="277"/>
      <c r="IT16" s="277"/>
      <c r="IU16" s="277"/>
      <c r="IV16" s="277"/>
      <c r="IW16" s="277"/>
    </row>
    <row r="17" spans="1:257" x14ac:dyDescent="0.2">
      <c r="A17" s="245">
        <v>1961</v>
      </c>
      <c r="B17" s="199">
        <v>120.3</v>
      </c>
      <c r="C17" s="199">
        <v>14.3</v>
      </c>
      <c r="D17" s="199">
        <v>896</v>
      </c>
      <c r="E17" s="199">
        <v>97.7</v>
      </c>
      <c r="F17" s="199">
        <v>700.2</v>
      </c>
      <c r="G17" s="263">
        <v>1.5</v>
      </c>
      <c r="H17" s="126"/>
      <c r="I17" s="126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  <c r="FL17" s="277"/>
      <c r="FM17" s="277"/>
      <c r="FN17" s="277"/>
      <c r="FO17" s="277"/>
      <c r="FP17" s="277"/>
      <c r="FQ17" s="277"/>
      <c r="FR17" s="277"/>
      <c r="FS17" s="277"/>
      <c r="FT17" s="277"/>
      <c r="FU17" s="277"/>
      <c r="FV17" s="277"/>
      <c r="FW17" s="277"/>
      <c r="FX17" s="277"/>
      <c r="FY17" s="277"/>
      <c r="FZ17" s="277"/>
      <c r="GA17" s="277"/>
      <c r="GB17" s="277"/>
      <c r="GC17" s="277"/>
      <c r="GD17" s="277"/>
      <c r="GE17" s="277"/>
      <c r="GF17" s="277"/>
      <c r="GG17" s="277"/>
      <c r="GH17" s="277"/>
      <c r="GI17" s="277"/>
      <c r="GJ17" s="277"/>
      <c r="GK17" s="277"/>
      <c r="GL17" s="277"/>
      <c r="GM17" s="277"/>
      <c r="GN17" s="277"/>
      <c r="GO17" s="277"/>
      <c r="GP17" s="277"/>
      <c r="GQ17" s="277"/>
      <c r="GR17" s="277"/>
      <c r="GS17" s="277"/>
      <c r="GT17" s="277"/>
      <c r="GU17" s="277"/>
      <c r="GV17" s="277"/>
      <c r="GW17" s="277"/>
      <c r="GX17" s="277"/>
      <c r="GY17" s="277"/>
      <c r="GZ17" s="277"/>
      <c r="HA17" s="277"/>
      <c r="HB17" s="277"/>
      <c r="HC17" s="277"/>
      <c r="HD17" s="277"/>
      <c r="HE17" s="277"/>
      <c r="HF17" s="277"/>
      <c r="HG17" s="277"/>
      <c r="HH17" s="277"/>
      <c r="HI17" s="277"/>
      <c r="HJ17" s="277"/>
      <c r="HK17" s="277"/>
      <c r="HL17" s="277"/>
      <c r="HM17" s="277"/>
      <c r="HN17" s="277"/>
      <c r="HO17" s="277"/>
      <c r="HP17" s="277"/>
      <c r="HQ17" s="277"/>
      <c r="HR17" s="277"/>
      <c r="HS17" s="277"/>
      <c r="HT17" s="277"/>
      <c r="HU17" s="277"/>
      <c r="HV17" s="277"/>
      <c r="HW17" s="277"/>
      <c r="HX17" s="277"/>
      <c r="HY17" s="277"/>
      <c r="HZ17" s="277"/>
      <c r="IA17" s="277"/>
      <c r="IB17" s="277"/>
      <c r="IC17" s="277"/>
      <c r="ID17" s="277"/>
      <c r="IE17" s="277"/>
      <c r="IF17" s="277"/>
      <c r="IG17" s="277"/>
      <c r="IH17" s="277"/>
      <c r="II17" s="277"/>
      <c r="IJ17" s="277"/>
      <c r="IK17" s="277"/>
      <c r="IL17" s="277"/>
      <c r="IM17" s="277"/>
      <c r="IN17" s="277"/>
      <c r="IO17" s="277"/>
      <c r="IP17" s="277"/>
      <c r="IQ17" s="277"/>
      <c r="IR17" s="277"/>
      <c r="IS17" s="277"/>
      <c r="IT17" s="277"/>
      <c r="IU17" s="277"/>
      <c r="IV17" s="277"/>
      <c r="IW17" s="277"/>
    </row>
    <row r="18" spans="1:257" x14ac:dyDescent="0.2">
      <c r="A18" s="245">
        <v>1962</v>
      </c>
      <c r="B18" s="199">
        <v>136</v>
      </c>
      <c r="C18" s="199">
        <v>15.3</v>
      </c>
      <c r="D18" s="199">
        <v>949.9</v>
      </c>
      <c r="E18" s="199">
        <v>90.4</v>
      </c>
      <c r="F18" s="199">
        <v>746.9</v>
      </c>
      <c r="G18" s="263">
        <v>1.5</v>
      </c>
      <c r="H18" s="126"/>
      <c r="I18" s="126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7"/>
      <c r="DI18" s="277"/>
      <c r="DJ18" s="277"/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7"/>
      <c r="DX18" s="277"/>
      <c r="DY18" s="277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7"/>
      <c r="EU18" s="277"/>
      <c r="EV18" s="277"/>
      <c r="EW18" s="277"/>
      <c r="EX18" s="277"/>
      <c r="EY18" s="277"/>
      <c r="EZ18" s="277"/>
      <c r="FA18" s="277"/>
      <c r="FB18" s="277"/>
      <c r="FC18" s="277"/>
      <c r="FD18" s="277"/>
      <c r="FE18" s="277"/>
      <c r="FF18" s="277"/>
      <c r="FG18" s="277"/>
      <c r="FH18" s="277"/>
      <c r="FI18" s="277"/>
      <c r="FJ18" s="277"/>
      <c r="FK18" s="277"/>
      <c r="FL18" s="277"/>
      <c r="FM18" s="277"/>
      <c r="FN18" s="277"/>
      <c r="FO18" s="277"/>
      <c r="FP18" s="277"/>
      <c r="FQ18" s="277"/>
      <c r="FR18" s="277"/>
      <c r="FS18" s="277"/>
      <c r="FT18" s="277"/>
      <c r="FU18" s="277"/>
      <c r="FV18" s="277"/>
      <c r="FW18" s="277"/>
      <c r="FX18" s="277"/>
      <c r="FY18" s="277"/>
      <c r="FZ18" s="277"/>
      <c r="GA18" s="277"/>
      <c r="GB18" s="277"/>
      <c r="GC18" s="277"/>
      <c r="GD18" s="277"/>
      <c r="GE18" s="277"/>
      <c r="GF18" s="277"/>
      <c r="GG18" s="277"/>
      <c r="GH18" s="277"/>
      <c r="GI18" s="277"/>
      <c r="GJ18" s="277"/>
      <c r="GK18" s="277"/>
      <c r="GL18" s="277"/>
      <c r="GM18" s="277"/>
      <c r="GN18" s="277"/>
      <c r="GO18" s="277"/>
      <c r="GP18" s="277"/>
      <c r="GQ18" s="277"/>
      <c r="GR18" s="277"/>
      <c r="GS18" s="277"/>
      <c r="GT18" s="277"/>
      <c r="GU18" s="277"/>
      <c r="GV18" s="277"/>
      <c r="GW18" s="277"/>
      <c r="GX18" s="277"/>
      <c r="GY18" s="277"/>
      <c r="GZ18" s="277"/>
      <c r="HA18" s="277"/>
      <c r="HB18" s="277"/>
      <c r="HC18" s="277"/>
      <c r="HD18" s="277"/>
      <c r="HE18" s="277"/>
      <c r="HF18" s="277"/>
      <c r="HG18" s="277"/>
      <c r="HH18" s="277"/>
      <c r="HI18" s="277"/>
      <c r="HJ18" s="277"/>
      <c r="HK18" s="277"/>
      <c r="HL18" s="277"/>
      <c r="HM18" s="277"/>
      <c r="HN18" s="277"/>
      <c r="HO18" s="277"/>
      <c r="HP18" s="277"/>
      <c r="HQ18" s="277"/>
      <c r="HR18" s="277"/>
      <c r="HS18" s="277"/>
      <c r="HT18" s="277"/>
      <c r="HU18" s="277"/>
      <c r="HV18" s="277"/>
      <c r="HW18" s="277"/>
      <c r="HX18" s="277"/>
      <c r="HY18" s="277"/>
      <c r="HZ18" s="277"/>
      <c r="IA18" s="277"/>
      <c r="IB18" s="277"/>
      <c r="IC18" s="277"/>
      <c r="ID18" s="277"/>
      <c r="IE18" s="277"/>
      <c r="IF18" s="277"/>
      <c r="IG18" s="277"/>
      <c r="IH18" s="277"/>
      <c r="II18" s="277"/>
      <c r="IJ18" s="277"/>
      <c r="IK18" s="277"/>
      <c r="IL18" s="277"/>
      <c r="IM18" s="277"/>
      <c r="IN18" s="277"/>
      <c r="IO18" s="277"/>
      <c r="IP18" s="277"/>
      <c r="IQ18" s="277"/>
      <c r="IR18" s="277"/>
      <c r="IS18" s="277"/>
      <c r="IT18" s="277"/>
      <c r="IU18" s="277"/>
      <c r="IV18" s="277"/>
      <c r="IW18" s="277"/>
    </row>
    <row r="19" spans="1:257" x14ac:dyDescent="0.2">
      <c r="A19" s="245">
        <v>1963</v>
      </c>
      <c r="B19" s="199">
        <v>147.5</v>
      </c>
      <c r="C19" s="199">
        <v>20.3</v>
      </c>
      <c r="D19" s="199">
        <v>1021.8</v>
      </c>
      <c r="E19" s="199">
        <v>101.2</v>
      </c>
      <c r="F19" s="199">
        <v>768.2</v>
      </c>
      <c r="G19" s="263">
        <v>1.5</v>
      </c>
      <c r="H19" s="126"/>
      <c r="I19" s="126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277"/>
      <c r="EX19" s="277"/>
      <c r="EY19" s="277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77"/>
      <c r="FL19" s="277"/>
      <c r="FM19" s="277"/>
      <c r="FN19" s="277"/>
      <c r="FO19" s="277"/>
      <c r="FP19" s="277"/>
      <c r="FQ19" s="277"/>
      <c r="FR19" s="277"/>
      <c r="FS19" s="277"/>
      <c r="FT19" s="277"/>
      <c r="FU19" s="277"/>
      <c r="FV19" s="277"/>
      <c r="FW19" s="277"/>
      <c r="FX19" s="277"/>
      <c r="FY19" s="277"/>
      <c r="FZ19" s="277"/>
      <c r="GA19" s="277"/>
      <c r="GB19" s="277"/>
      <c r="GC19" s="277"/>
      <c r="GD19" s="277"/>
      <c r="GE19" s="277"/>
      <c r="GF19" s="277"/>
      <c r="GG19" s="277"/>
      <c r="GH19" s="277"/>
      <c r="GI19" s="277"/>
      <c r="GJ19" s="277"/>
      <c r="GK19" s="277"/>
      <c r="GL19" s="277"/>
      <c r="GM19" s="277"/>
      <c r="GN19" s="277"/>
      <c r="GO19" s="277"/>
      <c r="GP19" s="277"/>
      <c r="GQ19" s="277"/>
      <c r="GR19" s="277"/>
      <c r="GS19" s="277"/>
      <c r="GT19" s="277"/>
      <c r="GU19" s="277"/>
      <c r="GV19" s="277"/>
      <c r="GW19" s="277"/>
      <c r="GX19" s="277"/>
      <c r="GY19" s="277"/>
      <c r="GZ19" s="277"/>
      <c r="HA19" s="277"/>
      <c r="HB19" s="277"/>
      <c r="HC19" s="277"/>
      <c r="HD19" s="277"/>
      <c r="HE19" s="277"/>
      <c r="HF19" s="277"/>
      <c r="HG19" s="277"/>
      <c r="HH19" s="277"/>
      <c r="HI19" s="277"/>
      <c r="HJ19" s="277"/>
      <c r="HK19" s="277"/>
      <c r="HL19" s="277"/>
      <c r="HM19" s="277"/>
      <c r="HN19" s="277"/>
      <c r="HO19" s="277"/>
      <c r="HP19" s="277"/>
      <c r="HQ19" s="277"/>
      <c r="HR19" s="277"/>
      <c r="HS19" s="277"/>
      <c r="HT19" s="277"/>
      <c r="HU19" s="277"/>
      <c r="HV19" s="277"/>
      <c r="HW19" s="277"/>
      <c r="HX19" s="277"/>
      <c r="HY19" s="277"/>
      <c r="HZ19" s="277"/>
      <c r="IA19" s="277"/>
      <c r="IB19" s="277"/>
      <c r="IC19" s="277"/>
      <c r="ID19" s="277"/>
      <c r="IE19" s="277"/>
      <c r="IF19" s="277"/>
      <c r="IG19" s="277"/>
      <c r="IH19" s="277"/>
      <c r="II19" s="277"/>
      <c r="IJ19" s="277"/>
      <c r="IK19" s="277"/>
      <c r="IL19" s="277"/>
      <c r="IM19" s="277"/>
      <c r="IN19" s="277"/>
      <c r="IO19" s="277"/>
      <c r="IP19" s="277"/>
      <c r="IQ19" s="277"/>
      <c r="IR19" s="277"/>
      <c r="IS19" s="277"/>
      <c r="IT19" s="277"/>
      <c r="IU19" s="277"/>
      <c r="IV19" s="277"/>
      <c r="IW19" s="277"/>
    </row>
    <row r="20" spans="1:257" x14ac:dyDescent="0.2">
      <c r="A20" s="245">
        <v>1964</v>
      </c>
      <c r="B20" s="199">
        <v>283.2</v>
      </c>
      <c r="C20" s="199">
        <v>21.2</v>
      </c>
      <c r="D20" s="199">
        <v>1195.4000000000001</v>
      </c>
      <c r="E20" s="199">
        <v>141.4</v>
      </c>
      <c r="F20" s="199">
        <v>1054</v>
      </c>
      <c r="G20" s="263">
        <v>2.75</v>
      </c>
      <c r="H20" s="126"/>
      <c r="I20" s="126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277"/>
      <c r="FA20" s="277"/>
      <c r="FB20" s="277"/>
      <c r="FC20" s="277"/>
      <c r="FD20" s="277"/>
      <c r="FE20" s="277"/>
      <c r="FF20" s="277"/>
      <c r="FG20" s="277"/>
      <c r="FH20" s="277"/>
      <c r="FI20" s="277"/>
      <c r="FJ20" s="277"/>
      <c r="FK20" s="277"/>
      <c r="FL20" s="277"/>
      <c r="FM20" s="277"/>
      <c r="FN20" s="277"/>
      <c r="FO20" s="277"/>
      <c r="FP20" s="277"/>
      <c r="FQ20" s="277"/>
      <c r="FR20" s="277"/>
      <c r="FS20" s="277"/>
      <c r="FT20" s="277"/>
      <c r="FU20" s="277"/>
      <c r="FV20" s="277"/>
      <c r="FW20" s="277"/>
      <c r="FX20" s="277"/>
      <c r="FY20" s="277"/>
      <c r="FZ20" s="277"/>
      <c r="GA20" s="277"/>
      <c r="GB20" s="277"/>
      <c r="GC20" s="277"/>
      <c r="GD20" s="277"/>
      <c r="GE20" s="277"/>
      <c r="GF20" s="277"/>
      <c r="GG20" s="277"/>
      <c r="GH20" s="277"/>
      <c r="GI20" s="277"/>
      <c r="GJ20" s="277"/>
      <c r="GK20" s="277"/>
      <c r="GL20" s="277"/>
      <c r="GM20" s="277"/>
      <c r="GN20" s="277"/>
      <c r="GO20" s="277"/>
      <c r="GP20" s="277"/>
      <c r="GQ20" s="277"/>
      <c r="GR20" s="277"/>
      <c r="GS20" s="277"/>
      <c r="GT20" s="277"/>
      <c r="GU20" s="277"/>
      <c r="GV20" s="277"/>
      <c r="GW20" s="277"/>
      <c r="GX20" s="277"/>
      <c r="GY20" s="277"/>
      <c r="GZ20" s="277"/>
      <c r="HA20" s="277"/>
      <c r="HB20" s="277"/>
      <c r="HC20" s="277"/>
      <c r="HD20" s="277"/>
      <c r="HE20" s="277"/>
      <c r="HF20" s="277"/>
      <c r="HG20" s="277"/>
      <c r="HH20" s="277"/>
      <c r="HI20" s="277"/>
      <c r="HJ20" s="277"/>
      <c r="HK20" s="277"/>
      <c r="HL20" s="277"/>
      <c r="HM20" s="277"/>
      <c r="HN20" s="277"/>
      <c r="HO20" s="277"/>
      <c r="HP20" s="277"/>
      <c r="HQ20" s="277"/>
      <c r="HR20" s="277"/>
      <c r="HS20" s="277"/>
      <c r="HT20" s="277"/>
      <c r="HU20" s="277"/>
      <c r="HV20" s="277"/>
      <c r="HW20" s="277"/>
      <c r="HX20" s="277"/>
      <c r="HY20" s="277"/>
      <c r="HZ20" s="277"/>
      <c r="IA20" s="277"/>
      <c r="IB20" s="277"/>
      <c r="IC20" s="277"/>
      <c r="ID20" s="277"/>
      <c r="IE20" s="277"/>
      <c r="IF20" s="277"/>
      <c r="IG20" s="277"/>
      <c r="IH20" s="277"/>
      <c r="II20" s="277"/>
      <c r="IJ20" s="277"/>
      <c r="IK20" s="277"/>
      <c r="IL20" s="277"/>
      <c r="IM20" s="277"/>
      <c r="IN20" s="277"/>
      <c r="IO20" s="277"/>
      <c r="IP20" s="277"/>
      <c r="IQ20" s="277"/>
      <c r="IR20" s="277"/>
      <c r="IS20" s="277"/>
      <c r="IT20" s="277"/>
      <c r="IU20" s="277"/>
      <c r="IV20" s="277"/>
      <c r="IW20" s="277"/>
    </row>
    <row r="21" spans="1:257" x14ac:dyDescent="0.2">
      <c r="A21" s="245">
        <v>1965</v>
      </c>
      <c r="B21" s="199">
        <v>314.89999999999998</v>
      </c>
      <c r="C21" s="199">
        <v>23.2</v>
      </c>
      <c r="D21" s="199">
        <v>1345.5</v>
      </c>
      <c r="E21" s="199">
        <v>172.4</v>
      </c>
      <c r="F21" s="199">
        <v>1173.0999999999999</v>
      </c>
      <c r="G21" s="263">
        <v>4</v>
      </c>
      <c r="H21" s="126"/>
      <c r="I21" s="126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  <c r="FL21" s="277"/>
      <c r="FM21" s="277"/>
      <c r="FN21" s="277"/>
      <c r="FO21" s="277"/>
      <c r="FP21" s="277"/>
      <c r="FQ21" s="277"/>
      <c r="FR21" s="277"/>
      <c r="FS21" s="277"/>
      <c r="FT21" s="277"/>
      <c r="FU21" s="277"/>
      <c r="FV21" s="277"/>
      <c r="FW21" s="277"/>
      <c r="FX21" s="277"/>
      <c r="FY21" s="277"/>
      <c r="FZ21" s="277"/>
      <c r="GA21" s="277"/>
      <c r="GB21" s="277"/>
      <c r="GC21" s="277"/>
      <c r="GD21" s="277"/>
      <c r="GE21" s="277"/>
      <c r="GF21" s="277"/>
      <c r="GG21" s="277"/>
      <c r="GH21" s="277"/>
      <c r="GI21" s="277"/>
      <c r="GJ21" s="277"/>
      <c r="GK21" s="277"/>
      <c r="GL21" s="277"/>
      <c r="GM21" s="277"/>
      <c r="GN21" s="277"/>
      <c r="GO21" s="277"/>
      <c r="GP21" s="277"/>
      <c r="GQ21" s="277"/>
      <c r="GR21" s="277"/>
      <c r="GS21" s="277"/>
      <c r="GT21" s="277"/>
      <c r="GU21" s="277"/>
      <c r="GV21" s="277"/>
      <c r="GW21" s="277"/>
      <c r="GX21" s="277"/>
      <c r="GY21" s="277"/>
      <c r="GZ21" s="277"/>
      <c r="HA21" s="277"/>
      <c r="HB21" s="277"/>
      <c r="HC21" s="277"/>
      <c r="HD21" s="277"/>
      <c r="HE21" s="277"/>
      <c r="HF21" s="277"/>
      <c r="HG21" s="277"/>
      <c r="HH21" s="277"/>
      <c r="HI21" s="277"/>
      <c r="HJ21" s="277"/>
      <c r="HK21" s="277"/>
      <c r="HL21" s="277"/>
      <c r="HM21" s="277"/>
      <c r="HN21" s="277"/>
      <c r="HO21" s="277"/>
      <c r="HP21" s="277"/>
      <c r="HQ21" s="277"/>
      <c r="HR21" s="277"/>
      <c r="HS21" s="277"/>
      <c r="HT21" s="277"/>
      <c r="HU21" s="277"/>
      <c r="HV21" s="277"/>
      <c r="HW21" s="277"/>
      <c r="HX21" s="277"/>
      <c r="HY21" s="277"/>
      <c r="HZ21" s="277"/>
      <c r="IA21" s="277"/>
      <c r="IB21" s="277"/>
      <c r="IC21" s="277"/>
      <c r="ID21" s="277"/>
      <c r="IE21" s="277"/>
      <c r="IF21" s="277"/>
      <c r="IG21" s="277"/>
      <c r="IH21" s="277"/>
      <c r="II21" s="277"/>
      <c r="IJ21" s="277"/>
      <c r="IK21" s="277"/>
      <c r="IL21" s="277"/>
      <c r="IM21" s="277"/>
      <c r="IN21" s="277"/>
      <c r="IO21" s="277"/>
      <c r="IP21" s="277"/>
      <c r="IQ21" s="277"/>
      <c r="IR21" s="277"/>
      <c r="IS21" s="277"/>
      <c r="IT21" s="277"/>
      <c r="IU21" s="277"/>
      <c r="IV21" s="277"/>
      <c r="IW21" s="277"/>
    </row>
    <row r="22" spans="1:257" x14ac:dyDescent="0.2">
      <c r="A22" s="245">
        <v>1966</v>
      </c>
      <c r="B22" s="199">
        <v>312.7</v>
      </c>
      <c r="C22" s="199">
        <v>21.6</v>
      </c>
      <c r="D22" s="199">
        <v>1435.2</v>
      </c>
      <c r="E22" s="199">
        <v>247.6</v>
      </c>
      <c r="F22" s="199">
        <v>1187.5999999999999</v>
      </c>
      <c r="G22" s="263">
        <v>4</v>
      </c>
      <c r="H22" s="126"/>
      <c r="I22" s="126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  <c r="GP22" s="277"/>
      <c r="GQ22" s="277"/>
      <c r="GR22" s="277"/>
      <c r="GS22" s="277"/>
      <c r="GT22" s="277"/>
      <c r="GU22" s="277"/>
      <c r="GV22" s="277"/>
      <c r="GW22" s="277"/>
      <c r="GX22" s="277"/>
      <c r="GY22" s="277"/>
      <c r="GZ22" s="277"/>
      <c r="HA22" s="277"/>
      <c r="HB22" s="277"/>
      <c r="HC22" s="277"/>
      <c r="HD22" s="277"/>
      <c r="HE22" s="277"/>
      <c r="HF22" s="277"/>
      <c r="HG22" s="277"/>
      <c r="HH22" s="277"/>
      <c r="HI22" s="277"/>
      <c r="HJ22" s="277"/>
      <c r="HK22" s="277"/>
      <c r="HL22" s="277"/>
      <c r="HM22" s="277"/>
      <c r="HN22" s="277"/>
      <c r="HO22" s="277"/>
      <c r="HP22" s="277"/>
      <c r="HQ22" s="277"/>
      <c r="HR22" s="277"/>
      <c r="HS22" s="277"/>
      <c r="HT22" s="277"/>
      <c r="HU22" s="277"/>
      <c r="HV22" s="277"/>
      <c r="HW22" s="277"/>
      <c r="HX22" s="277"/>
      <c r="HY22" s="277"/>
      <c r="HZ22" s="277"/>
      <c r="IA22" s="277"/>
      <c r="IB22" s="277"/>
      <c r="IC22" s="277"/>
      <c r="ID22" s="277"/>
      <c r="IE22" s="277"/>
      <c r="IF22" s="277"/>
      <c r="IG22" s="277"/>
      <c r="IH22" s="277"/>
      <c r="II22" s="277"/>
      <c r="IJ22" s="277"/>
      <c r="IK22" s="277"/>
      <c r="IL22" s="277"/>
      <c r="IM22" s="277"/>
      <c r="IN22" s="277"/>
      <c r="IO22" s="277"/>
      <c r="IP22" s="277"/>
      <c r="IQ22" s="277"/>
      <c r="IR22" s="277"/>
      <c r="IS22" s="277"/>
      <c r="IT22" s="277"/>
      <c r="IU22" s="277"/>
      <c r="IV22" s="277"/>
      <c r="IW22" s="277"/>
    </row>
    <row r="23" spans="1:257" x14ac:dyDescent="0.2">
      <c r="A23" s="245">
        <v>1967</v>
      </c>
      <c r="B23" s="199">
        <v>400</v>
      </c>
      <c r="C23" s="199">
        <v>25.7</v>
      </c>
      <c r="D23" s="199">
        <v>1569.1</v>
      </c>
      <c r="E23" s="199">
        <v>300.3</v>
      </c>
      <c r="F23" s="199">
        <v>1268.8</v>
      </c>
      <c r="G23" s="263">
        <v>4</v>
      </c>
      <c r="H23" s="126"/>
      <c r="I23" s="126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77"/>
      <c r="DU23" s="277"/>
      <c r="DV23" s="277"/>
      <c r="DW23" s="277"/>
      <c r="DX23" s="277"/>
      <c r="DY23" s="277"/>
      <c r="DZ23" s="277"/>
      <c r="EA23" s="277"/>
      <c r="EB23" s="277"/>
      <c r="EC23" s="277"/>
      <c r="ED23" s="277"/>
      <c r="EE23" s="277"/>
      <c r="EF23" s="277"/>
      <c r="EG23" s="277"/>
      <c r="EH23" s="277"/>
      <c r="EI23" s="277"/>
      <c r="EJ23" s="277"/>
      <c r="EK23" s="277"/>
      <c r="EL23" s="277"/>
      <c r="EM23" s="277"/>
      <c r="EN23" s="277"/>
      <c r="EO23" s="277"/>
      <c r="EP23" s="277"/>
      <c r="EQ23" s="277"/>
      <c r="ER23" s="277"/>
      <c r="ES23" s="277"/>
      <c r="ET23" s="277"/>
      <c r="EU23" s="277"/>
      <c r="EV23" s="277"/>
      <c r="EW23" s="277"/>
      <c r="EX23" s="277"/>
      <c r="EY23" s="277"/>
      <c r="EZ23" s="277"/>
      <c r="FA23" s="277"/>
      <c r="FB23" s="277"/>
      <c r="FC23" s="277"/>
      <c r="FD23" s="277"/>
      <c r="FE23" s="277"/>
      <c r="FF23" s="277"/>
      <c r="FG23" s="277"/>
      <c r="FH23" s="277"/>
      <c r="FI23" s="277"/>
      <c r="FJ23" s="277"/>
      <c r="FK23" s="277"/>
      <c r="FL23" s="277"/>
      <c r="FM23" s="277"/>
      <c r="FN23" s="277"/>
      <c r="FO23" s="277"/>
      <c r="FP23" s="277"/>
      <c r="FQ23" s="277"/>
      <c r="FR23" s="277"/>
      <c r="FS23" s="277"/>
      <c r="FT23" s="277"/>
      <c r="FU23" s="277"/>
      <c r="FV23" s="277"/>
      <c r="FW23" s="277"/>
      <c r="FX23" s="277"/>
      <c r="FY23" s="277"/>
      <c r="FZ23" s="277"/>
      <c r="GA23" s="277"/>
      <c r="GB23" s="277"/>
      <c r="GC23" s="277"/>
      <c r="GD23" s="277"/>
      <c r="GE23" s="277"/>
      <c r="GF23" s="277"/>
      <c r="GG23" s="277"/>
      <c r="GH23" s="277"/>
      <c r="GI23" s="277"/>
      <c r="GJ23" s="277"/>
      <c r="GK23" s="277"/>
      <c r="GL23" s="277"/>
      <c r="GM23" s="277"/>
      <c r="GN23" s="277"/>
      <c r="GO23" s="277"/>
      <c r="GP23" s="277"/>
      <c r="GQ23" s="277"/>
      <c r="GR23" s="277"/>
      <c r="GS23" s="277"/>
      <c r="GT23" s="277"/>
      <c r="GU23" s="277"/>
      <c r="GV23" s="277"/>
      <c r="GW23" s="277"/>
      <c r="GX23" s="277"/>
      <c r="GY23" s="277"/>
      <c r="GZ23" s="277"/>
      <c r="HA23" s="277"/>
      <c r="HB23" s="277"/>
      <c r="HC23" s="277"/>
      <c r="HD23" s="277"/>
      <c r="HE23" s="277"/>
      <c r="HF23" s="277"/>
      <c r="HG23" s="277"/>
      <c r="HH23" s="277"/>
      <c r="HI23" s="277"/>
      <c r="HJ23" s="277"/>
      <c r="HK23" s="277"/>
      <c r="HL23" s="277"/>
      <c r="HM23" s="277"/>
      <c r="HN23" s="277"/>
      <c r="HO23" s="277"/>
      <c r="HP23" s="277"/>
      <c r="HQ23" s="277"/>
      <c r="HR23" s="277"/>
      <c r="HS23" s="277"/>
      <c r="HT23" s="277"/>
      <c r="HU23" s="277"/>
      <c r="HV23" s="277"/>
      <c r="HW23" s="277"/>
      <c r="HX23" s="277"/>
      <c r="HY23" s="277"/>
      <c r="HZ23" s="277"/>
      <c r="IA23" s="277"/>
      <c r="IB23" s="277"/>
      <c r="IC23" s="277"/>
      <c r="ID23" s="277"/>
      <c r="IE23" s="277"/>
      <c r="IF23" s="277"/>
      <c r="IG23" s="277"/>
      <c r="IH23" s="277"/>
      <c r="II23" s="277"/>
      <c r="IJ23" s="277"/>
      <c r="IK23" s="277"/>
      <c r="IL23" s="277"/>
      <c r="IM23" s="277"/>
      <c r="IN23" s="277"/>
      <c r="IO23" s="277"/>
      <c r="IP23" s="277"/>
      <c r="IQ23" s="277"/>
      <c r="IR23" s="277"/>
      <c r="IS23" s="277"/>
      <c r="IT23" s="277"/>
      <c r="IU23" s="277"/>
      <c r="IV23" s="277"/>
      <c r="IW23" s="277"/>
    </row>
    <row r="24" spans="1:257" x14ac:dyDescent="0.2">
      <c r="A24" s="245">
        <v>1968</v>
      </c>
      <c r="B24" s="199">
        <v>463.3</v>
      </c>
      <c r="C24" s="199">
        <v>20.2</v>
      </c>
      <c r="D24" s="199">
        <v>1643.4</v>
      </c>
      <c r="E24" s="199">
        <v>319.60000000000002</v>
      </c>
      <c r="F24" s="199">
        <v>1323.8</v>
      </c>
      <c r="G24" s="263">
        <v>6</v>
      </c>
      <c r="H24" s="126"/>
      <c r="I24" s="126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7"/>
      <c r="FH24" s="277"/>
      <c r="FI24" s="277"/>
      <c r="FJ24" s="277"/>
      <c r="FK24" s="277"/>
      <c r="FL24" s="277"/>
      <c r="FM24" s="277"/>
      <c r="FN24" s="277"/>
      <c r="FO24" s="277"/>
      <c r="FP24" s="277"/>
      <c r="FQ24" s="277"/>
      <c r="FR24" s="277"/>
      <c r="FS24" s="277"/>
      <c r="FT24" s="277"/>
      <c r="FU24" s="277"/>
      <c r="FV24" s="277"/>
      <c r="FW24" s="277"/>
      <c r="FX24" s="277"/>
      <c r="FY24" s="277"/>
      <c r="FZ24" s="277"/>
      <c r="GA24" s="277"/>
      <c r="GB24" s="277"/>
      <c r="GC24" s="277"/>
      <c r="GD24" s="277"/>
      <c r="GE24" s="277"/>
      <c r="GF24" s="277"/>
      <c r="GG24" s="277"/>
      <c r="GH24" s="277"/>
      <c r="GI24" s="277"/>
      <c r="GJ24" s="277"/>
      <c r="GK24" s="277"/>
      <c r="GL24" s="277"/>
      <c r="GM24" s="277"/>
      <c r="GN24" s="277"/>
      <c r="GO24" s="277"/>
      <c r="GP24" s="277"/>
      <c r="GQ24" s="277"/>
      <c r="GR24" s="277"/>
      <c r="GS24" s="277"/>
      <c r="GT24" s="277"/>
      <c r="GU24" s="277"/>
      <c r="GV24" s="277"/>
      <c r="GW24" s="277"/>
      <c r="GX24" s="277"/>
      <c r="GY24" s="277"/>
      <c r="GZ24" s="277"/>
      <c r="HA24" s="277"/>
      <c r="HB24" s="277"/>
      <c r="HC24" s="277"/>
      <c r="HD24" s="277"/>
      <c r="HE24" s="277"/>
      <c r="HF24" s="277"/>
      <c r="HG24" s="277"/>
      <c r="HH24" s="277"/>
      <c r="HI24" s="277"/>
      <c r="HJ24" s="277"/>
      <c r="HK24" s="277"/>
      <c r="HL24" s="277"/>
      <c r="HM24" s="277"/>
      <c r="HN24" s="277"/>
      <c r="HO24" s="277"/>
      <c r="HP24" s="277"/>
      <c r="HQ24" s="277"/>
      <c r="HR24" s="277"/>
      <c r="HS24" s="277"/>
      <c r="HT24" s="277"/>
      <c r="HU24" s="277"/>
      <c r="HV24" s="277"/>
      <c r="HW24" s="277"/>
      <c r="HX24" s="277"/>
      <c r="HY24" s="277"/>
      <c r="HZ24" s="277"/>
      <c r="IA24" s="277"/>
      <c r="IB24" s="277"/>
      <c r="IC24" s="277"/>
      <c r="ID24" s="277"/>
      <c r="IE24" s="277"/>
      <c r="IF24" s="277"/>
      <c r="IG24" s="277"/>
      <c r="IH24" s="277"/>
      <c r="II24" s="277"/>
      <c r="IJ24" s="277"/>
      <c r="IK24" s="277"/>
      <c r="IL24" s="277"/>
      <c r="IM24" s="277"/>
      <c r="IN24" s="277"/>
      <c r="IO24" s="277"/>
      <c r="IP24" s="277"/>
      <c r="IQ24" s="277"/>
      <c r="IR24" s="277"/>
      <c r="IS24" s="277"/>
      <c r="IT24" s="277"/>
      <c r="IU24" s="277"/>
      <c r="IV24" s="277"/>
      <c r="IW24" s="277"/>
    </row>
    <row r="25" spans="1:257" x14ac:dyDescent="0.2">
      <c r="A25" s="245">
        <v>1969</v>
      </c>
      <c r="B25" s="199">
        <v>509.7</v>
      </c>
      <c r="C25" s="199">
        <v>37.799999999999997</v>
      </c>
      <c r="D25" s="199">
        <v>1706.8</v>
      </c>
      <c r="E25" s="199">
        <v>295.10000000000002</v>
      </c>
      <c r="F25" s="199">
        <v>1411.7</v>
      </c>
      <c r="G25" s="263">
        <v>6</v>
      </c>
      <c r="H25" s="126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277"/>
      <c r="DZ25" s="277"/>
      <c r="EA25" s="277"/>
      <c r="EB25" s="277"/>
      <c r="EC25" s="277"/>
      <c r="ED25" s="277"/>
      <c r="EE25" s="277"/>
      <c r="EF25" s="277"/>
      <c r="EG25" s="277"/>
      <c r="EH25" s="277"/>
      <c r="EI25" s="277"/>
      <c r="EJ25" s="277"/>
      <c r="EK25" s="277"/>
      <c r="EL25" s="277"/>
      <c r="EM25" s="277"/>
      <c r="EN25" s="277"/>
      <c r="EO25" s="277"/>
      <c r="EP25" s="277"/>
      <c r="EQ25" s="277"/>
      <c r="ER25" s="277"/>
      <c r="ES25" s="277"/>
      <c r="ET25" s="277"/>
      <c r="EU25" s="277"/>
      <c r="EV25" s="277"/>
      <c r="EW25" s="277"/>
      <c r="EX25" s="277"/>
      <c r="EY25" s="277"/>
      <c r="EZ25" s="277"/>
      <c r="FA25" s="277"/>
      <c r="FB25" s="277"/>
      <c r="FC25" s="277"/>
      <c r="FD25" s="277"/>
      <c r="FE25" s="277"/>
      <c r="FF25" s="277"/>
      <c r="FG25" s="277"/>
      <c r="FH25" s="277"/>
      <c r="FI25" s="277"/>
      <c r="FJ25" s="277"/>
      <c r="FK25" s="277"/>
      <c r="FL25" s="277"/>
      <c r="FM25" s="277"/>
      <c r="FN25" s="277"/>
      <c r="FO25" s="277"/>
      <c r="FP25" s="277"/>
      <c r="FQ25" s="277"/>
      <c r="FR25" s="277"/>
      <c r="FS25" s="277"/>
      <c r="FT25" s="277"/>
      <c r="FU25" s="277"/>
      <c r="FV25" s="277"/>
      <c r="FW25" s="277"/>
      <c r="FX25" s="277"/>
      <c r="FY25" s="277"/>
      <c r="FZ25" s="277"/>
      <c r="GA25" s="277"/>
      <c r="GB25" s="277"/>
      <c r="GC25" s="277"/>
      <c r="GD25" s="277"/>
      <c r="GE25" s="277"/>
      <c r="GF25" s="277"/>
      <c r="GG25" s="277"/>
      <c r="GH25" s="277"/>
      <c r="GI25" s="277"/>
      <c r="GJ25" s="277"/>
      <c r="GK25" s="277"/>
      <c r="GL25" s="277"/>
      <c r="GM25" s="277"/>
      <c r="GN25" s="277"/>
      <c r="GO25" s="277"/>
      <c r="GP25" s="277"/>
      <c r="GQ25" s="277"/>
      <c r="GR25" s="277"/>
      <c r="GS25" s="277"/>
      <c r="GT25" s="277"/>
      <c r="GU25" s="277"/>
      <c r="GV25" s="277"/>
      <c r="GW25" s="277"/>
      <c r="GX25" s="277"/>
      <c r="GY25" s="277"/>
      <c r="GZ25" s="277"/>
      <c r="HA25" s="277"/>
      <c r="HB25" s="277"/>
      <c r="HC25" s="277"/>
      <c r="HD25" s="277"/>
      <c r="HE25" s="277"/>
      <c r="HF25" s="277"/>
      <c r="HG25" s="277"/>
      <c r="HH25" s="277"/>
      <c r="HI25" s="277"/>
      <c r="HJ25" s="277"/>
      <c r="HK25" s="277"/>
      <c r="HL25" s="277"/>
      <c r="HM25" s="277"/>
      <c r="HN25" s="277"/>
      <c r="HO25" s="277"/>
      <c r="HP25" s="277"/>
      <c r="HQ25" s="277"/>
      <c r="HR25" s="277"/>
      <c r="HS25" s="277"/>
      <c r="HT25" s="277"/>
      <c r="HU25" s="277"/>
      <c r="HV25" s="277"/>
      <c r="HW25" s="277"/>
      <c r="HX25" s="277"/>
      <c r="HY25" s="277"/>
      <c r="HZ25" s="277"/>
      <c r="IA25" s="277"/>
      <c r="IB25" s="277"/>
      <c r="IC25" s="277"/>
      <c r="ID25" s="277"/>
      <c r="IE25" s="277"/>
      <c r="IF25" s="277"/>
      <c r="IG25" s="277"/>
      <c r="IH25" s="277"/>
      <c r="II25" s="277"/>
      <c r="IJ25" s="277"/>
      <c r="IK25" s="277"/>
      <c r="IL25" s="277"/>
      <c r="IM25" s="277"/>
      <c r="IN25" s="277"/>
      <c r="IO25" s="277"/>
      <c r="IP25" s="277"/>
      <c r="IQ25" s="277"/>
      <c r="IR25" s="277"/>
      <c r="IS25" s="277"/>
      <c r="IT25" s="277"/>
      <c r="IU25" s="277"/>
      <c r="IV25" s="277"/>
      <c r="IW25" s="277"/>
    </row>
    <row r="26" spans="1:257" x14ac:dyDescent="0.2">
      <c r="A26" s="245">
        <v>1970</v>
      </c>
      <c r="B26" s="199">
        <v>520.4</v>
      </c>
      <c r="C26" s="199">
        <v>26</v>
      </c>
      <c r="D26" s="199">
        <v>1896.7</v>
      </c>
      <c r="E26" s="199">
        <v>241</v>
      </c>
      <c r="F26" s="199">
        <v>1655.7</v>
      </c>
      <c r="G26" s="263">
        <v>6</v>
      </c>
      <c r="H26" s="126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77"/>
      <c r="EU26" s="277"/>
      <c r="EV26" s="277"/>
      <c r="EW26" s="277"/>
      <c r="EX26" s="277"/>
      <c r="EY26" s="277"/>
      <c r="EZ26" s="277"/>
      <c r="FA26" s="277"/>
      <c r="FB26" s="277"/>
      <c r="FC26" s="277"/>
      <c r="FD26" s="277"/>
      <c r="FE26" s="277"/>
      <c r="FF26" s="277"/>
      <c r="FG26" s="277"/>
      <c r="FH26" s="277"/>
      <c r="FI26" s="277"/>
      <c r="FJ26" s="277"/>
      <c r="FK26" s="277"/>
      <c r="FL26" s="277"/>
      <c r="FM26" s="277"/>
      <c r="FN26" s="277"/>
      <c r="FO26" s="277"/>
      <c r="FP26" s="277"/>
      <c r="FQ26" s="277"/>
      <c r="FR26" s="277"/>
      <c r="FS26" s="277"/>
      <c r="FT26" s="277"/>
      <c r="FU26" s="277"/>
      <c r="FV26" s="277"/>
      <c r="FW26" s="277"/>
      <c r="FX26" s="277"/>
      <c r="FY26" s="277"/>
      <c r="FZ26" s="277"/>
      <c r="GA26" s="277"/>
      <c r="GB26" s="277"/>
      <c r="GC26" s="277"/>
      <c r="GD26" s="277"/>
      <c r="GE26" s="277"/>
      <c r="GF26" s="277"/>
      <c r="GG26" s="277"/>
      <c r="GH26" s="277"/>
      <c r="GI26" s="277"/>
      <c r="GJ26" s="277"/>
      <c r="GK26" s="277"/>
      <c r="GL26" s="277"/>
      <c r="GM26" s="277"/>
      <c r="GN26" s="277"/>
      <c r="GO26" s="277"/>
      <c r="GP26" s="277"/>
      <c r="GQ26" s="277"/>
      <c r="GR26" s="277"/>
      <c r="GS26" s="277"/>
      <c r="GT26" s="277"/>
      <c r="GU26" s="277"/>
      <c r="GV26" s="277"/>
      <c r="GW26" s="277"/>
      <c r="GX26" s="277"/>
      <c r="GY26" s="277"/>
      <c r="GZ26" s="277"/>
      <c r="HA26" s="277"/>
      <c r="HB26" s="277"/>
      <c r="HC26" s="277"/>
      <c r="HD26" s="277"/>
      <c r="HE26" s="277"/>
      <c r="HF26" s="277"/>
      <c r="HG26" s="277"/>
      <c r="HH26" s="277"/>
      <c r="HI26" s="277"/>
      <c r="HJ26" s="277"/>
      <c r="HK26" s="277"/>
      <c r="HL26" s="277"/>
      <c r="HM26" s="277"/>
      <c r="HN26" s="277"/>
      <c r="HO26" s="277"/>
      <c r="HP26" s="277"/>
      <c r="HQ26" s="277"/>
      <c r="HR26" s="277"/>
      <c r="HS26" s="277"/>
      <c r="HT26" s="277"/>
      <c r="HU26" s="277"/>
      <c r="HV26" s="277"/>
      <c r="HW26" s="277"/>
      <c r="HX26" s="277"/>
      <c r="HY26" s="277"/>
      <c r="HZ26" s="277"/>
      <c r="IA26" s="277"/>
      <c r="IB26" s="277"/>
      <c r="IC26" s="277"/>
      <c r="ID26" s="277"/>
      <c r="IE26" s="277"/>
      <c r="IF26" s="277"/>
      <c r="IG26" s="277"/>
      <c r="IH26" s="277"/>
      <c r="II26" s="277"/>
      <c r="IJ26" s="277"/>
      <c r="IK26" s="277"/>
      <c r="IL26" s="277"/>
      <c r="IM26" s="277"/>
      <c r="IN26" s="277"/>
      <c r="IO26" s="277"/>
      <c r="IP26" s="277"/>
      <c r="IQ26" s="277"/>
      <c r="IR26" s="277"/>
      <c r="IS26" s="277"/>
      <c r="IT26" s="277"/>
      <c r="IU26" s="277"/>
      <c r="IV26" s="277"/>
      <c r="IW26" s="277"/>
    </row>
    <row r="27" spans="1:257" x14ac:dyDescent="0.2">
      <c r="A27" s="245">
        <v>1971</v>
      </c>
      <c r="B27" s="199">
        <v>865.9</v>
      </c>
      <c r="C27" s="199">
        <v>37.5</v>
      </c>
      <c r="D27" s="199">
        <v>2442.9</v>
      </c>
      <c r="E27" s="199">
        <v>330.9</v>
      </c>
      <c r="F27" s="199">
        <v>2112</v>
      </c>
      <c r="G27" s="263">
        <v>6</v>
      </c>
      <c r="H27" s="126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7"/>
      <c r="ET27" s="277"/>
      <c r="EU27" s="277"/>
      <c r="EV27" s="277"/>
      <c r="EW27" s="277"/>
      <c r="EX27" s="277"/>
      <c r="EY27" s="277"/>
      <c r="EZ27" s="277"/>
      <c r="FA27" s="277"/>
      <c r="FB27" s="277"/>
      <c r="FC27" s="277"/>
      <c r="FD27" s="277"/>
      <c r="FE27" s="277"/>
      <c r="FF27" s="277"/>
      <c r="FG27" s="277"/>
      <c r="FH27" s="277"/>
      <c r="FI27" s="277"/>
      <c r="FJ27" s="277"/>
      <c r="FK27" s="277"/>
      <c r="FL27" s="277"/>
      <c r="FM27" s="277"/>
      <c r="FN27" s="277"/>
      <c r="FO27" s="277"/>
      <c r="FP27" s="277"/>
      <c r="FQ27" s="277"/>
      <c r="FR27" s="277"/>
      <c r="FS27" s="277"/>
      <c r="FT27" s="277"/>
      <c r="FU27" s="277"/>
      <c r="FV27" s="277"/>
      <c r="FW27" s="277"/>
      <c r="FX27" s="277"/>
      <c r="FY27" s="277"/>
      <c r="FZ27" s="277"/>
      <c r="GA27" s="277"/>
      <c r="GB27" s="277"/>
      <c r="GC27" s="277"/>
      <c r="GD27" s="277"/>
      <c r="GE27" s="277"/>
      <c r="GF27" s="277"/>
      <c r="GG27" s="277"/>
      <c r="GH27" s="277"/>
      <c r="GI27" s="277"/>
      <c r="GJ27" s="277"/>
      <c r="GK27" s="277"/>
      <c r="GL27" s="277"/>
      <c r="GM27" s="277"/>
      <c r="GN27" s="277"/>
      <c r="GO27" s="277"/>
      <c r="GP27" s="277"/>
      <c r="GQ27" s="277"/>
      <c r="GR27" s="277"/>
      <c r="GS27" s="277"/>
      <c r="GT27" s="277"/>
      <c r="GU27" s="277"/>
      <c r="GV27" s="277"/>
      <c r="GW27" s="277"/>
      <c r="GX27" s="277"/>
      <c r="GY27" s="277"/>
      <c r="GZ27" s="277"/>
      <c r="HA27" s="277"/>
      <c r="HB27" s="277"/>
      <c r="HC27" s="277"/>
      <c r="HD27" s="277"/>
      <c r="HE27" s="277"/>
      <c r="HF27" s="277"/>
      <c r="HG27" s="277"/>
      <c r="HH27" s="277"/>
      <c r="HI27" s="277"/>
      <c r="HJ27" s="277"/>
      <c r="HK27" s="277"/>
      <c r="HL27" s="277"/>
      <c r="HM27" s="277"/>
      <c r="HN27" s="277"/>
      <c r="HO27" s="277"/>
      <c r="HP27" s="277"/>
      <c r="HQ27" s="277"/>
      <c r="HR27" s="277"/>
      <c r="HS27" s="277"/>
      <c r="HT27" s="277"/>
      <c r="HU27" s="277"/>
      <c r="HV27" s="277"/>
      <c r="HW27" s="277"/>
      <c r="HX27" s="277"/>
      <c r="HY27" s="277"/>
      <c r="HZ27" s="277"/>
      <c r="IA27" s="277"/>
      <c r="IB27" s="277"/>
      <c r="IC27" s="277"/>
      <c r="ID27" s="277"/>
      <c r="IE27" s="277"/>
      <c r="IF27" s="277"/>
      <c r="IG27" s="277"/>
      <c r="IH27" s="277"/>
      <c r="II27" s="277"/>
      <c r="IJ27" s="277"/>
      <c r="IK27" s="277"/>
      <c r="IL27" s="277"/>
      <c r="IM27" s="277"/>
      <c r="IN27" s="277"/>
      <c r="IO27" s="277"/>
      <c r="IP27" s="277"/>
      <c r="IQ27" s="277"/>
      <c r="IR27" s="277"/>
      <c r="IS27" s="277"/>
      <c r="IT27" s="277"/>
      <c r="IU27" s="277"/>
      <c r="IV27" s="277"/>
      <c r="IW27" s="277"/>
    </row>
    <row r="28" spans="1:257" x14ac:dyDescent="0.2">
      <c r="A28" s="245">
        <v>1972</v>
      </c>
      <c r="B28" s="199">
        <v>1069.0999999999999</v>
      </c>
      <c r="C28" s="199">
        <v>43.3</v>
      </c>
      <c r="D28" s="199">
        <v>2804.8</v>
      </c>
      <c r="E28" s="199">
        <v>473.7</v>
      </c>
      <c r="F28" s="199">
        <v>2331.1</v>
      </c>
      <c r="G28" s="263">
        <v>6</v>
      </c>
      <c r="H28" s="126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/>
      <c r="EF28" s="277"/>
      <c r="EG28" s="277"/>
      <c r="EH28" s="277"/>
      <c r="EI28" s="277"/>
      <c r="EJ28" s="277"/>
      <c r="EK28" s="277"/>
      <c r="EL28" s="277"/>
      <c r="EM28" s="277"/>
      <c r="EN28" s="277"/>
      <c r="EO28" s="277"/>
      <c r="EP28" s="277"/>
      <c r="EQ28" s="277"/>
      <c r="ER28" s="277"/>
      <c r="ES28" s="277"/>
      <c r="ET28" s="277"/>
      <c r="EU28" s="277"/>
      <c r="EV28" s="277"/>
      <c r="EW28" s="277"/>
      <c r="EX28" s="277"/>
      <c r="EY28" s="277"/>
      <c r="EZ28" s="277"/>
      <c r="FA28" s="277"/>
      <c r="FB28" s="277"/>
      <c r="FC28" s="277"/>
      <c r="FD28" s="277"/>
      <c r="FE28" s="277"/>
      <c r="FF28" s="277"/>
      <c r="FG28" s="277"/>
      <c r="FH28" s="277"/>
      <c r="FI28" s="277"/>
      <c r="FJ28" s="277"/>
      <c r="FK28" s="277"/>
      <c r="FL28" s="277"/>
      <c r="FM28" s="277"/>
      <c r="FN28" s="277"/>
      <c r="FO28" s="277"/>
      <c r="FP28" s="277"/>
      <c r="FQ28" s="277"/>
      <c r="FR28" s="277"/>
      <c r="FS28" s="277"/>
      <c r="FT28" s="277"/>
      <c r="FU28" s="277"/>
      <c r="FV28" s="277"/>
      <c r="FW28" s="277"/>
      <c r="FX28" s="277"/>
      <c r="FY28" s="277"/>
      <c r="FZ28" s="277"/>
      <c r="GA28" s="277"/>
      <c r="GB28" s="277"/>
      <c r="GC28" s="277"/>
      <c r="GD28" s="277"/>
      <c r="GE28" s="277"/>
      <c r="GF28" s="277"/>
      <c r="GG28" s="277"/>
      <c r="GH28" s="277"/>
      <c r="GI28" s="277"/>
      <c r="GJ28" s="277"/>
      <c r="GK28" s="277"/>
      <c r="GL28" s="277"/>
      <c r="GM28" s="277"/>
      <c r="GN28" s="277"/>
      <c r="GO28" s="277"/>
      <c r="GP28" s="277"/>
      <c r="GQ28" s="277"/>
      <c r="GR28" s="277"/>
      <c r="GS28" s="277"/>
      <c r="GT28" s="277"/>
      <c r="GU28" s="277"/>
      <c r="GV28" s="277"/>
      <c r="GW28" s="277"/>
      <c r="GX28" s="277"/>
      <c r="GY28" s="277"/>
      <c r="GZ28" s="277"/>
      <c r="HA28" s="277"/>
      <c r="HB28" s="277"/>
      <c r="HC28" s="277"/>
      <c r="HD28" s="277"/>
      <c r="HE28" s="277"/>
      <c r="HF28" s="277"/>
      <c r="HG28" s="277"/>
      <c r="HH28" s="277"/>
      <c r="HI28" s="277"/>
      <c r="HJ28" s="277"/>
      <c r="HK28" s="277"/>
      <c r="HL28" s="277"/>
      <c r="HM28" s="277"/>
      <c r="HN28" s="277"/>
      <c r="HO28" s="277"/>
      <c r="HP28" s="277"/>
      <c r="HQ28" s="277"/>
      <c r="HR28" s="277"/>
      <c r="HS28" s="277"/>
      <c r="HT28" s="277"/>
      <c r="HU28" s="277"/>
      <c r="HV28" s="277"/>
      <c r="HW28" s="277"/>
      <c r="HX28" s="277"/>
      <c r="HY28" s="277"/>
      <c r="HZ28" s="277"/>
      <c r="IA28" s="277"/>
      <c r="IB28" s="277"/>
      <c r="IC28" s="277"/>
      <c r="ID28" s="277"/>
      <c r="IE28" s="277"/>
      <c r="IF28" s="277"/>
      <c r="IG28" s="277"/>
      <c r="IH28" s="277"/>
      <c r="II28" s="277"/>
      <c r="IJ28" s="277"/>
      <c r="IK28" s="277"/>
      <c r="IL28" s="277"/>
      <c r="IM28" s="277"/>
      <c r="IN28" s="277"/>
      <c r="IO28" s="277"/>
      <c r="IP28" s="277"/>
      <c r="IQ28" s="277"/>
      <c r="IR28" s="277"/>
      <c r="IS28" s="277"/>
      <c r="IT28" s="277"/>
      <c r="IU28" s="277"/>
      <c r="IV28" s="277"/>
      <c r="IW28" s="277"/>
    </row>
    <row r="29" spans="1:257" x14ac:dyDescent="0.2">
      <c r="A29" s="245">
        <v>1973</v>
      </c>
      <c r="B29" s="199">
        <v>1168</v>
      </c>
      <c r="C29" s="199">
        <v>61.1</v>
      </c>
      <c r="D29" s="199">
        <v>3108.6</v>
      </c>
      <c r="E29" s="199">
        <v>465.1</v>
      </c>
      <c r="F29" s="199">
        <v>2643.5</v>
      </c>
      <c r="G29" s="263">
        <v>6</v>
      </c>
      <c r="H29" s="126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/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77"/>
      <c r="ED29" s="277"/>
      <c r="EE29" s="277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7"/>
      <c r="FF29" s="277"/>
      <c r="FG29" s="277"/>
      <c r="FH29" s="277"/>
      <c r="FI29" s="277"/>
      <c r="FJ29" s="277"/>
      <c r="FK29" s="277"/>
      <c r="FL29" s="277"/>
      <c r="FM29" s="277"/>
      <c r="FN29" s="277"/>
      <c r="FO29" s="277"/>
      <c r="FP29" s="277"/>
      <c r="FQ29" s="277"/>
      <c r="FR29" s="277"/>
      <c r="FS29" s="277"/>
      <c r="FT29" s="277"/>
      <c r="FU29" s="277"/>
      <c r="FV29" s="277"/>
      <c r="FW29" s="277"/>
      <c r="FX29" s="277"/>
      <c r="FY29" s="277"/>
      <c r="FZ29" s="277"/>
      <c r="GA29" s="277"/>
      <c r="GB29" s="277"/>
      <c r="GC29" s="277"/>
      <c r="GD29" s="277"/>
      <c r="GE29" s="277"/>
      <c r="GF29" s="277"/>
      <c r="GG29" s="277"/>
      <c r="GH29" s="277"/>
      <c r="GI29" s="277"/>
      <c r="GJ29" s="277"/>
      <c r="GK29" s="277"/>
      <c r="GL29" s="277"/>
      <c r="GM29" s="277"/>
      <c r="GN29" s="277"/>
      <c r="GO29" s="277"/>
      <c r="GP29" s="277"/>
      <c r="GQ29" s="277"/>
      <c r="GR29" s="277"/>
      <c r="GS29" s="277"/>
      <c r="GT29" s="277"/>
      <c r="GU29" s="277"/>
      <c r="GV29" s="277"/>
      <c r="GW29" s="277"/>
      <c r="GX29" s="277"/>
      <c r="GY29" s="277"/>
      <c r="GZ29" s="277"/>
      <c r="HA29" s="277"/>
      <c r="HB29" s="277"/>
      <c r="HC29" s="277"/>
      <c r="HD29" s="277"/>
      <c r="HE29" s="277"/>
      <c r="HF29" s="277"/>
      <c r="HG29" s="277"/>
      <c r="HH29" s="277"/>
      <c r="HI29" s="277"/>
      <c r="HJ29" s="277"/>
      <c r="HK29" s="277"/>
      <c r="HL29" s="277"/>
      <c r="HM29" s="277"/>
      <c r="HN29" s="277"/>
      <c r="HO29" s="277"/>
      <c r="HP29" s="277"/>
      <c r="HQ29" s="277"/>
      <c r="HR29" s="277"/>
      <c r="HS29" s="277"/>
      <c r="HT29" s="277"/>
      <c r="HU29" s="277"/>
      <c r="HV29" s="277"/>
      <c r="HW29" s="277"/>
      <c r="HX29" s="277"/>
      <c r="HY29" s="277"/>
      <c r="HZ29" s="277"/>
      <c r="IA29" s="277"/>
      <c r="IB29" s="277"/>
      <c r="IC29" s="277"/>
      <c r="ID29" s="277"/>
      <c r="IE29" s="277"/>
      <c r="IF29" s="277"/>
      <c r="IG29" s="277"/>
      <c r="IH29" s="277"/>
      <c r="II29" s="277"/>
      <c r="IJ29" s="277"/>
      <c r="IK29" s="277"/>
      <c r="IL29" s="277"/>
      <c r="IM29" s="277"/>
      <c r="IN29" s="277"/>
      <c r="IO29" s="277"/>
      <c r="IP29" s="277"/>
      <c r="IQ29" s="277"/>
      <c r="IR29" s="277"/>
      <c r="IS29" s="277"/>
      <c r="IT29" s="277"/>
      <c r="IU29" s="277"/>
      <c r="IV29" s="277"/>
      <c r="IW29" s="277"/>
    </row>
    <row r="30" spans="1:257" x14ac:dyDescent="0.2">
      <c r="A30" s="245">
        <v>1974</v>
      </c>
      <c r="B30" s="199">
        <v>1746.5</v>
      </c>
      <c r="C30" s="199">
        <v>15.2</v>
      </c>
      <c r="D30" s="199">
        <v>4459.1000000000004</v>
      </c>
      <c r="E30" s="199">
        <v>711.5</v>
      </c>
      <c r="F30" s="199">
        <v>3747.6</v>
      </c>
      <c r="G30" s="263">
        <v>6.5</v>
      </c>
      <c r="H30" s="126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7"/>
      <c r="DO30" s="277"/>
      <c r="DP30" s="277"/>
      <c r="DQ30" s="277"/>
      <c r="DR30" s="277"/>
      <c r="DS30" s="277"/>
      <c r="DT30" s="277"/>
      <c r="DU30" s="277"/>
      <c r="DV30" s="277"/>
      <c r="DW30" s="277"/>
      <c r="DX30" s="277"/>
      <c r="DY30" s="277"/>
      <c r="DZ30" s="277"/>
      <c r="EA30" s="277"/>
      <c r="EB30" s="277"/>
      <c r="EC30" s="277"/>
      <c r="ED30" s="277"/>
      <c r="EE30" s="277"/>
      <c r="EF30" s="277"/>
      <c r="EG30" s="277"/>
      <c r="EH30" s="277"/>
      <c r="EI30" s="277"/>
      <c r="EJ30" s="277"/>
      <c r="EK30" s="277"/>
      <c r="EL30" s="277"/>
      <c r="EM30" s="277"/>
      <c r="EN30" s="277"/>
      <c r="EO30" s="277"/>
      <c r="EP30" s="277"/>
      <c r="EQ30" s="277"/>
      <c r="ER30" s="277"/>
      <c r="ES30" s="277"/>
      <c r="ET30" s="277"/>
      <c r="EU30" s="277"/>
      <c r="EV30" s="277"/>
      <c r="EW30" s="277"/>
      <c r="EX30" s="277"/>
      <c r="EY30" s="277"/>
      <c r="EZ30" s="277"/>
      <c r="FA30" s="277"/>
      <c r="FB30" s="277"/>
      <c r="FC30" s="277"/>
      <c r="FD30" s="277"/>
      <c r="FE30" s="277"/>
      <c r="FF30" s="277"/>
      <c r="FG30" s="277"/>
      <c r="FH30" s="277"/>
      <c r="FI30" s="277"/>
      <c r="FJ30" s="277"/>
      <c r="FK30" s="277"/>
      <c r="FL30" s="277"/>
      <c r="FM30" s="277"/>
      <c r="FN30" s="277"/>
      <c r="FO30" s="277"/>
      <c r="FP30" s="277"/>
      <c r="FQ30" s="277"/>
      <c r="FR30" s="277"/>
      <c r="FS30" s="277"/>
      <c r="FT30" s="277"/>
      <c r="FU30" s="277"/>
      <c r="FV30" s="277"/>
      <c r="FW30" s="277"/>
      <c r="FX30" s="277"/>
      <c r="FY30" s="277"/>
      <c r="FZ30" s="277"/>
      <c r="GA30" s="277"/>
      <c r="GB30" s="277"/>
      <c r="GC30" s="277"/>
      <c r="GD30" s="277"/>
      <c r="GE30" s="277"/>
      <c r="GF30" s="277"/>
      <c r="GG30" s="277"/>
      <c r="GH30" s="277"/>
      <c r="GI30" s="277"/>
      <c r="GJ30" s="277"/>
      <c r="GK30" s="277"/>
      <c r="GL30" s="277"/>
      <c r="GM30" s="277"/>
      <c r="GN30" s="277"/>
      <c r="GO30" s="277"/>
      <c r="GP30" s="277"/>
      <c r="GQ30" s="277"/>
      <c r="GR30" s="277"/>
      <c r="GS30" s="277"/>
      <c r="GT30" s="277"/>
      <c r="GU30" s="277"/>
      <c r="GV30" s="277"/>
      <c r="GW30" s="277"/>
      <c r="GX30" s="277"/>
      <c r="GY30" s="277"/>
      <c r="GZ30" s="277"/>
      <c r="HA30" s="277"/>
      <c r="HB30" s="277"/>
      <c r="HC30" s="277"/>
      <c r="HD30" s="277"/>
      <c r="HE30" s="277"/>
      <c r="HF30" s="277"/>
      <c r="HG30" s="277"/>
      <c r="HH30" s="277"/>
      <c r="HI30" s="277"/>
      <c r="HJ30" s="277"/>
      <c r="HK30" s="277"/>
      <c r="HL30" s="277"/>
      <c r="HM30" s="277"/>
      <c r="HN30" s="277"/>
      <c r="HO30" s="277"/>
      <c r="HP30" s="277"/>
      <c r="HQ30" s="277"/>
      <c r="HR30" s="277"/>
      <c r="HS30" s="277"/>
      <c r="HT30" s="277"/>
      <c r="HU30" s="277"/>
      <c r="HV30" s="277"/>
      <c r="HW30" s="277"/>
      <c r="HX30" s="277"/>
      <c r="HY30" s="277"/>
      <c r="HZ30" s="277"/>
      <c r="IA30" s="277"/>
      <c r="IB30" s="277"/>
      <c r="IC30" s="277"/>
      <c r="ID30" s="277"/>
      <c r="IE30" s="277"/>
      <c r="IF30" s="277"/>
      <c r="IG30" s="277"/>
      <c r="IH30" s="277"/>
      <c r="II30" s="277"/>
      <c r="IJ30" s="277"/>
      <c r="IK30" s="277"/>
      <c r="IL30" s="277"/>
      <c r="IM30" s="277"/>
      <c r="IN30" s="277"/>
      <c r="IO30" s="277"/>
      <c r="IP30" s="277"/>
      <c r="IQ30" s="277"/>
      <c r="IR30" s="277"/>
      <c r="IS30" s="277"/>
      <c r="IT30" s="277"/>
      <c r="IU30" s="277"/>
      <c r="IV30" s="277"/>
      <c r="IW30" s="277"/>
    </row>
    <row r="31" spans="1:257" x14ac:dyDescent="0.2">
      <c r="A31" s="245">
        <v>1975</v>
      </c>
      <c r="B31" s="199">
        <v>2726.9</v>
      </c>
      <c r="C31" s="199">
        <v>23.1</v>
      </c>
      <c r="D31" s="199">
        <v>6149</v>
      </c>
      <c r="E31" s="199">
        <v>1149.5</v>
      </c>
      <c r="F31" s="199">
        <v>4999.5</v>
      </c>
      <c r="G31" s="263">
        <v>9</v>
      </c>
      <c r="H31" s="126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7"/>
      <c r="EZ31" s="277"/>
      <c r="FA31" s="277"/>
      <c r="FB31" s="277"/>
      <c r="FC31" s="277"/>
      <c r="FD31" s="277"/>
      <c r="FE31" s="277"/>
      <c r="FF31" s="277"/>
      <c r="FG31" s="277"/>
      <c r="FH31" s="277"/>
      <c r="FI31" s="277"/>
      <c r="FJ31" s="277"/>
      <c r="FK31" s="277"/>
      <c r="FL31" s="277"/>
      <c r="FM31" s="277"/>
      <c r="FN31" s="277"/>
      <c r="FO31" s="277"/>
      <c r="FP31" s="277"/>
      <c r="FQ31" s="277"/>
      <c r="FR31" s="277"/>
      <c r="FS31" s="277"/>
      <c r="FT31" s="277"/>
      <c r="FU31" s="277"/>
      <c r="FV31" s="277"/>
      <c r="FW31" s="277"/>
      <c r="FX31" s="277"/>
      <c r="FY31" s="277"/>
      <c r="FZ31" s="277"/>
      <c r="GA31" s="277"/>
      <c r="GB31" s="277"/>
      <c r="GC31" s="277"/>
      <c r="GD31" s="277"/>
      <c r="GE31" s="277"/>
      <c r="GF31" s="277"/>
      <c r="GG31" s="277"/>
      <c r="GH31" s="277"/>
      <c r="GI31" s="277"/>
      <c r="GJ31" s="277"/>
      <c r="GK31" s="277"/>
      <c r="GL31" s="277"/>
      <c r="GM31" s="277"/>
      <c r="GN31" s="277"/>
      <c r="GO31" s="277"/>
      <c r="GP31" s="277"/>
      <c r="GQ31" s="277"/>
      <c r="GR31" s="277"/>
      <c r="GS31" s="277"/>
      <c r="GT31" s="277"/>
      <c r="GU31" s="277"/>
      <c r="GV31" s="277"/>
      <c r="GW31" s="277"/>
      <c r="GX31" s="277"/>
      <c r="GY31" s="277"/>
      <c r="GZ31" s="277"/>
      <c r="HA31" s="277"/>
      <c r="HB31" s="277"/>
      <c r="HC31" s="277"/>
      <c r="HD31" s="277"/>
      <c r="HE31" s="277"/>
      <c r="HF31" s="277"/>
      <c r="HG31" s="277"/>
      <c r="HH31" s="277"/>
      <c r="HI31" s="277"/>
      <c r="HJ31" s="277"/>
      <c r="HK31" s="277"/>
      <c r="HL31" s="277"/>
      <c r="HM31" s="277"/>
      <c r="HN31" s="277"/>
      <c r="HO31" s="277"/>
      <c r="HP31" s="277"/>
      <c r="HQ31" s="277"/>
      <c r="HR31" s="277"/>
      <c r="HS31" s="277"/>
      <c r="HT31" s="277"/>
      <c r="HU31" s="277"/>
      <c r="HV31" s="277"/>
      <c r="HW31" s="277"/>
      <c r="HX31" s="277"/>
      <c r="HY31" s="277"/>
      <c r="HZ31" s="277"/>
      <c r="IA31" s="277"/>
      <c r="IB31" s="277"/>
      <c r="IC31" s="277"/>
      <c r="ID31" s="277"/>
      <c r="IE31" s="277"/>
      <c r="IF31" s="277"/>
      <c r="IG31" s="277"/>
      <c r="IH31" s="277"/>
      <c r="II31" s="277"/>
      <c r="IJ31" s="277"/>
      <c r="IK31" s="277"/>
      <c r="IL31" s="277"/>
      <c r="IM31" s="277"/>
      <c r="IN31" s="277"/>
      <c r="IO31" s="277"/>
      <c r="IP31" s="277"/>
      <c r="IQ31" s="277"/>
      <c r="IR31" s="277"/>
      <c r="IS31" s="277"/>
      <c r="IT31" s="277"/>
      <c r="IU31" s="277"/>
      <c r="IV31" s="277"/>
      <c r="IW31" s="277"/>
    </row>
    <row r="32" spans="1:257" x14ac:dyDescent="0.2">
      <c r="A32" s="245">
        <v>1976</v>
      </c>
      <c r="B32" s="199">
        <v>3736.5</v>
      </c>
      <c r="C32" s="199">
        <v>80.099999999999994</v>
      </c>
      <c r="D32" s="199">
        <v>7579.6</v>
      </c>
      <c r="E32" s="199">
        <v>1526.7</v>
      </c>
      <c r="F32" s="199">
        <v>6052.9</v>
      </c>
      <c r="G32" s="263">
        <v>9</v>
      </c>
      <c r="H32" s="126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77"/>
      <c r="DU32" s="277"/>
      <c r="DV32" s="277"/>
      <c r="DW32" s="277"/>
      <c r="DX32" s="277"/>
      <c r="DY32" s="277"/>
      <c r="DZ32" s="277"/>
      <c r="EA32" s="277"/>
      <c r="EB32" s="277"/>
      <c r="EC32" s="277"/>
      <c r="ED32" s="277"/>
      <c r="EE32" s="277"/>
      <c r="EF32" s="277"/>
      <c r="EG32" s="277"/>
      <c r="EH32" s="277"/>
      <c r="EI32" s="277"/>
      <c r="EJ32" s="277"/>
      <c r="EK32" s="277"/>
      <c r="EL32" s="277"/>
      <c r="EM32" s="277"/>
      <c r="EN32" s="277"/>
      <c r="EO32" s="277"/>
      <c r="EP32" s="277"/>
      <c r="EQ32" s="277"/>
      <c r="ER32" s="277"/>
      <c r="ES32" s="277"/>
      <c r="ET32" s="277"/>
      <c r="EU32" s="277"/>
      <c r="EV32" s="277"/>
      <c r="EW32" s="277"/>
      <c r="EX32" s="277"/>
      <c r="EY32" s="277"/>
      <c r="EZ32" s="277"/>
      <c r="FA32" s="277"/>
      <c r="FB32" s="277"/>
      <c r="FC32" s="277"/>
      <c r="FD32" s="277"/>
      <c r="FE32" s="277"/>
      <c r="FF32" s="277"/>
      <c r="FG32" s="277"/>
      <c r="FH32" s="277"/>
      <c r="FI32" s="277"/>
      <c r="FJ32" s="277"/>
      <c r="FK32" s="277"/>
      <c r="FL32" s="277"/>
      <c r="FM32" s="277"/>
      <c r="FN32" s="277"/>
      <c r="FO32" s="277"/>
      <c r="FP32" s="277"/>
      <c r="FQ32" s="277"/>
      <c r="FR32" s="277"/>
      <c r="FS32" s="277"/>
      <c r="FT32" s="277"/>
      <c r="FU32" s="277"/>
      <c r="FV32" s="277"/>
      <c r="FW32" s="277"/>
      <c r="FX32" s="277"/>
      <c r="FY32" s="277"/>
      <c r="FZ32" s="277"/>
      <c r="GA32" s="277"/>
      <c r="GB32" s="277"/>
      <c r="GC32" s="277"/>
      <c r="GD32" s="277"/>
      <c r="GE32" s="277"/>
      <c r="GF32" s="277"/>
      <c r="GG32" s="277"/>
      <c r="GH32" s="277"/>
      <c r="GI32" s="277"/>
      <c r="GJ32" s="277"/>
      <c r="GK32" s="277"/>
      <c r="GL32" s="277"/>
      <c r="GM32" s="277"/>
      <c r="GN32" s="277"/>
      <c r="GO32" s="277"/>
      <c r="GP32" s="277"/>
      <c r="GQ32" s="277"/>
      <c r="GR32" s="277"/>
      <c r="GS32" s="277"/>
      <c r="GT32" s="277"/>
      <c r="GU32" s="277"/>
      <c r="GV32" s="277"/>
      <c r="GW32" s="277"/>
      <c r="GX32" s="277"/>
      <c r="GY32" s="277"/>
      <c r="GZ32" s="277"/>
      <c r="HA32" s="277"/>
      <c r="HB32" s="277"/>
      <c r="HC32" s="277"/>
      <c r="HD32" s="277"/>
      <c r="HE32" s="277"/>
      <c r="HF32" s="277"/>
      <c r="HG32" s="277"/>
      <c r="HH32" s="277"/>
      <c r="HI32" s="277"/>
      <c r="HJ32" s="277"/>
      <c r="HK32" s="277"/>
      <c r="HL32" s="277"/>
      <c r="HM32" s="277"/>
      <c r="HN32" s="277"/>
      <c r="HO32" s="277"/>
      <c r="HP32" s="277"/>
      <c r="HQ32" s="277"/>
      <c r="HR32" s="277"/>
      <c r="HS32" s="277"/>
      <c r="HT32" s="277"/>
      <c r="HU32" s="277"/>
      <c r="HV32" s="277"/>
      <c r="HW32" s="277"/>
      <c r="HX32" s="277"/>
      <c r="HY32" s="277"/>
      <c r="HZ32" s="277"/>
      <c r="IA32" s="277"/>
      <c r="IB32" s="277"/>
      <c r="IC32" s="277"/>
      <c r="ID32" s="277"/>
      <c r="IE32" s="277"/>
      <c r="IF32" s="277"/>
      <c r="IG32" s="277"/>
      <c r="IH32" s="277"/>
      <c r="II32" s="277"/>
      <c r="IJ32" s="277"/>
      <c r="IK32" s="277"/>
      <c r="IL32" s="277"/>
      <c r="IM32" s="277"/>
      <c r="IN32" s="277"/>
      <c r="IO32" s="277"/>
      <c r="IP32" s="277"/>
      <c r="IQ32" s="277"/>
      <c r="IR32" s="277"/>
      <c r="IS32" s="277"/>
      <c r="IT32" s="277"/>
      <c r="IU32" s="277"/>
      <c r="IV32" s="277"/>
      <c r="IW32" s="277"/>
    </row>
    <row r="33" spans="1:257" x14ac:dyDescent="0.2">
      <c r="A33" s="245">
        <v>1977</v>
      </c>
      <c r="B33" s="199">
        <v>5053.3999999999996</v>
      </c>
      <c r="C33" s="199">
        <v>187.1</v>
      </c>
      <c r="D33" s="199">
        <v>9521.2000000000007</v>
      </c>
      <c r="E33" s="199">
        <v>2378.9</v>
      </c>
      <c r="F33" s="199">
        <v>7142.3</v>
      </c>
      <c r="G33" s="263">
        <v>8</v>
      </c>
      <c r="H33" s="126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  <c r="DN33" s="277"/>
      <c r="DO33" s="277"/>
      <c r="DP33" s="277"/>
      <c r="DQ33" s="277"/>
      <c r="DR33" s="277"/>
      <c r="DS33" s="277"/>
      <c r="DT33" s="277"/>
      <c r="DU33" s="277"/>
      <c r="DV33" s="277"/>
      <c r="DW33" s="277"/>
      <c r="DX33" s="277"/>
      <c r="DY33" s="277"/>
      <c r="DZ33" s="277"/>
      <c r="EA33" s="277"/>
      <c r="EB33" s="277"/>
      <c r="EC33" s="277"/>
      <c r="ED33" s="277"/>
      <c r="EE33" s="277"/>
      <c r="EF33" s="277"/>
      <c r="EG33" s="277"/>
      <c r="EH33" s="277"/>
      <c r="EI33" s="277"/>
      <c r="EJ33" s="277"/>
      <c r="EK33" s="277"/>
      <c r="EL33" s="277"/>
      <c r="EM33" s="277"/>
      <c r="EN33" s="277"/>
      <c r="EO33" s="277"/>
      <c r="EP33" s="277"/>
      <c r="EQ33" s="277"/>
      <c r="ER33" s="277"/>
      <c r="ES33" s="277"/>
      <c r="ET33" s="277"/>
      <c r="EU33" s="277"/>
      <c r="EV33" s="277"/>
      <c r="EW33" s="277"/>
      <c r="EX33" s="277"/>
      <c r="EY33" s="277"/>
      <c r="EZ33" s="277"/>
      <c r="FA33" s="277"/>
      <c r="FB33" s="277"/>
      <c r="FC33" s="277"/>
      <c r="FD33" s="277"/>
      <c r="FE33" s="277"/>
      <c r="FF33" s="277"/>
      <c r="FG33" s="277"/>
      <c r="FH33" s="277"/>
      <c r="FI33" s="277"/>
      <c r="FJ33" s="277"/>
      <c r="FK33" s="277"/>
      <c r="FL33" s="277"/>
      <c r="FM33" s="277"/>
      <c r="FN33" s="277"/>
      <c r="FO33" s="277"/>
      <c r="FP33" s="277"/>
      <c r="FQ33" s="277"/>
      <c r="FR33" s="277"/>
      <c r="FS33" s="277"/>
      <c r="FT33" s="277"/>
      <c r="FU33" s="277"/>
      <c r="FV33" s="277"/>
      <c r="FW33" s="277"/>
      <c r="FX33" s="277"/>
      <c r="FY33" s="277"/>
      <c r="FZ33" s="277"/>
      <c r="GA33" s="277"/>
      <c r="GB33" s="277"/>
      <c r="GC33" s="277"/>
      <c r="GD33" s="277"/>
      <c r="GE33" s="277"/>
      <c r="GF33" s="277"/>
      <c r="GG33" s="277"/>
      <c r="GH33" s="277"/>
      <c r="GI33" s="277"/>
      <c r="GJ33" s="277"/>
      <c r="GK33" s="277"/>
      <c r="GL33" s="277"/>
      <c r="GM33" s="277"/>
      <c r="GN33" s="277"/>
      <c r="GO33" s="277"/>
      <c r="GP33" s="277"/>
      <c r="GQ33" s="277"/>
      <c r="GR33" s="277"/>
      <c r="GS33" s="277"/>
      <c r="GT33" s="277"/>
      <c r="GU33" s="277"/>
      <c r="GV33" s="277"/>
      <c r="GW33" s="277"/>
      <c r="GX33" s="277"/>
      <c r="GY33" s="277"/>
      <c r="GZ33" s="277"/>
      <c r="HA33" s="277"/>
      <c r="HB33" s="277"/>
      <c r="HC33" s="277"/>
      <c r="HD33" s="277"/>
      <c r="HE33" s="277"/>
      <c r="HF33" s="277"/>
      <c r="HG33" s="277"/>
      <c r="HH33" s="277"/>
      <c r="HI33" s="277"/>
      <c r="HJ33" s="277"/>
      <c r="HK33" s="277"/>
      <c r="HL33" s="277"/>
      <c r="HM33" s="277"/>
      <c r="HN33" s="277"/>
      <c r="HO33" s="277"/>
      <c r="HP33" s="277"/>
      <c r="HQ33" s="277"/>
      <c r="HR33" s="277"/>
      <c r="HS33" s="277"/>
      <c r="HT33" s="277"/>
      <c r="HU33" s="277"/>
      <c r="HV33" s="277"/>
      <c r="HW33" s="277"/>
      <c r="HX33" s="277"/>
      <c r="HY33" s="277"/>
      <c r="HZ33" s="277"/>
      <c r="IA33" s="277"/>
      <c r="IB33" s="277"/>
      <c r="IC33" s="277"/>
      <c r="ID33" s="277"/>
      <c r="IE33" s="277"/>
      <c r="IF33" s="277"/>
      <c r="IG33" s="277"/>
      <c r="IH33" s="277"/>
      <c r="II33" s="277"/>
      <c r="IJ33" s="277"/>
      <c r="IK33" s="277"/>
      <c r="IL33" s="277"/>
      <c r="IM33" s="277"/>
      <c r="IN33" s="277"/>
      <c r="IO33" s="277"/>
      <c r="IP33" s="277"/>
      <c r="IQ33" s="277"/>
      <c r="IR33" s="277"/>
      <c r="IS33" s="277"/>
      <c r="IT33" s="277"/>
      <c r="IU33" s="277"/>
      <c r="IV33" s="277"/>
      <c r="IW33" s="277"/>
    </row>
    <row r="34" spans="1:257" x14ac:dyDescent="0.2">
      <c r="A34" s="245">
        <v>1978</v>
      </c>
      <c r="B34" s="199">
        <v>6917.5</v>
      </c>
      <c r="C34" s="199">
        <v>159.9</v>
      </c>
      <c r="D34" s="199">
        <v>12226.6</v>
      </c>
      <c r="E34" s="199">
        <v>3361</v>
      </c>
      <c r="F34" s="199">
        <v>8865.6</v>
      </c>
      <c r="G34" s="263">
        <v>9.0399999999999991</v>
      </c>
      <c r="H34" s="126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77"/>
      <c r="DU34" s="277"/>
      <c r="DV34" s="277"/>
      <c r="DW34" s="277"/>
      <c r="DX34" s="277"/>
      <c r="DY34" s="277"/>
      <c r="DZ34" s="277"/>
      <c r="EA34" s="277"/>
      <c r="EB34" s="277"/>
      <c r="EC34" s="277"/>
      <c r="ED34" s="277"/>
      <c r="EE34" s="277"/>
      <c r="EF34" s="277"/>
      <c r="EG34" s="277"/>
      <c r="EH34" s="277"/>
      <c r="EI34" s="277"/>
      <c r="EJ34" s="277"/>
      <c r="EK34" s="277"/>
      <c r="EL34" s="277"/>
      <c r="EM34" s="277"/>
      <c r="EN34" s="277"/>
      <c r="EO34" s="277"/>
      <c r="EP34" s="277"/>
      <c r="EQ34" s="277"/>
      <c r="ER34" s="277"/>
      <c r="ES34" s="277"/>
      <c r="ET34" s="277"/>
      <c r="EU34" s="277"/>
      <c r="EV34" s="277"/>
      <c r="EW34" s="277"/>
      <c r="EX34" s="277"/>
      <c r="EY34" s="277"/>
      <c r="EZ34" s="277"/>
      <c r="FA34" s="277"/>
      <c r="FB34" s="277"/>
      <c r="FC34" s="277"/>
      <c r="FD34" s="277"/>
      <c r="FE34" s="277"/>
      <c r="FF34" s="277"/>
      <c r="FG34" s="277"/>
      <c r="FH34" s="277"/>
      <c r="FI34" s="277"/>
      <c r="FJ34" s="277"/>
      <c r="FK34" s="277"/>
      <c r="FL34" s="277"/>
      <c r="FM34" s="277"/>
      <c r="FN34" s="277"/>
      <c r="FO34" s="277"/>
      <c r="FP34" s="277"/>
      <c r="FQ34" s="277"/>
      <c r="FR34" s="277"/>
      <c r="FS34" s="277"/>
      <c r="FT34" s="277"/>
      <c r="FU34" s="277"/>
      <c r="FV34" s="277"/>
      <c r="FW34" s="277"/>
      <c r="FX34" s="277"/>
      <c r="FY34" s="277"/>
      <c r="FZ34" s="277"/>
      <c r="GA34" s="277"/>
      <c r="GB34" s="277"/>
      <c r="GC34" s="277"/>
      <c r="GD34" s="277"/>
      <c r="GE34" s="277"/>
      <c r="GF34" s="277"/>
      <c r="GG34" s="277"/>
      <c r="GH34" s="277"/>
      <c r="GI34" s="277"/>
      <c r="GJ34" s="277"/>
      <c r="GK34" s="277"/>
      <c r="GL34" s="277"/>
      <c r="GM34" s="277"/>
      <c r="GN34" s="277"/>
      <c r="GO34" s="277"/>
      <c r="GP34" s="277"/>
      <c r="GQ34" s="277"/>
      <c r="GR34" s="277"/>
      <c r="GS34" s="277"/>
      <c r="GT34" s="277"/>
      <c r="GU34" s="277"/>
      <c r="GV34" s="277"/>
      <c r="GW34" s="277"/>
      <c r="GX34" s="277"/>
      <c r="GY34" s="277"/>
      <c r="GZ34" s="277"/>
      <c r="HA34" s="277"/>
      <c r="HB34" s="277"/>
      <c r="HC34" s="277"/>
      <c r="HD34" s="277"/>
      <c r="HE34" s="277"/>
      <c r="HF34" s="277"/>
      <c r="HG34" s="277"/>
      <c r="HH34" s="277"/>
      <c r="HI34" s="277"/>
      <c r="HJ34" s="277"/>
      <c r="HK34" s="277"/>
      <c r="HL34" s="277"/>
      <c r="HM34" s="277"/>
      <c r="HN34" s="277"/>
      <c r="HO34" s="277"/>
      <c r="HP34" s="277"/>
      <c r="HQ34" s="277"/>
      <c r="HR34" s="277"/>
      <c r="HS34" s="277"/>
      <c r="HT34" s="277"/>
      <c r="HU34" s="277"/>
      <c r="HV34" s="277"/>
      <c r="HW34" s="277"/>
      <c r="HX34" s="277"/>
      <c r="HY34" s="277"/>
      <c r="HZ34" s="277"/>
      <c r="IA34" s="277"/>
      <c r="IB34" s="277"/>
      <c r="IC34" s="277"/>
      <c r="ID34" s="277"/>
      <c r="IE34" s="277"/>
      <c r="IF34" s="277"/>
      <c r="IG34" s="277"/>
      <c r="IH34" s="277"/>
      <c r="II34" s="277"/>
      <c r="IJ34" s="277"/>
      <c r="IK34" s="277"/>
      <c r="IL34" s="277"/>
      <c r="IM34" s="277"/>
      <c r="IN34" s="277"/>
      <c r="IO34" s="277"/>
      <c r="IP34" s="277"/>
      <c r="IQ34" s="277"/>
      <c r="IR34" s="277"/>
      <c r="IS34" s="277"/>
      <c r="IT34" s="277"/>
      <c r="IU34" s="277"/>
      <c r="IV34" s="277"/>
      <c r="IW34" s="277"/>
    </row>
    <row r="35" spans="1:257" x14ac:dyDescent="0.2">
      <c r="A35" s="245">
        <v>1979</v>
      </c>
      <c r="B35" s="199">
        <v>8927.1</v>
      </c>
      <c r="C35" s="199">
        <v>59.5</v>
      </c>
      <c r="D35" s="199">
        <v>16930.900000000001</v>
      </c>
      <c r="E35" s="199">
        <v>6291.1</v>
      </c>
      <c r="F35" s="199">
        <v>10639.8</v>
      </c>
      <c r="G35" s="263">
        <v>12.79</v>
      </c>
      <c r="H35" s="126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277"/>
      <c r="ED35" s="277"/>
      <c r="EE35" s="277"/>
      <c r="EF35" s="277"/>
      <c r="EG35" s="277"/>
      <c r="EH35" s="277"/>
      <c r="EI35" s="277"/>
      <c r="EJ35" s="277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7"/>
      <c r="EV35" s="277"/>
      <c r="EW35" s="277"/>
      <c r="EX35" s="277"/>
      <c r="EY35" s="277"/>
      <c r="EZ35" s="277"/>
      <c r="FA35" s="277"/>
      <c r="FB35" s="277"/>
      <c r="FC35" s="277"/>
      <c r="FD35" s="277"/>
      <c r="FE35" s="277"/>
      <c r="FF35" s="277"/>
      <c r="FG35" s="277"/>
      <c r="FH35" s="277"/>
      <c r="FI35" s="277"/>
      <c r="FJ35" s="277"/>
      <c r="FK35" s="277"/>
      <c r="FL35" s="277"/>
      <c r="FM35" s="277"/>
      <c r="FN35" s="277"/>
      <c r="FO35" s="277"/>
      <c r="FP35" s="277"/>
      <c r="FQ35" s="277"/>
      <c r="FR35" s="277"/>
      <c r="FS35" s="277"/>
      <c r="FT35" s="277"/>
      <c r="FU35" s="277"/>
      <c r="FV35" s="277"/>
      <c r="FW35" s="277"/>
      <c r="FX35" s="277"/>
      <c r="FY35" s="277"/>
      <c r="FZ35" s="277"/>
      <c r="GA35" s="277"/>
      <c r="GB35" s="277"/>
      <c r="GC35" s="277"/>
      <c r="GD35" s="277"/>
      <c r="GE35" s="277"/>
      <c r="GF35" s="277"/>
      <c r="GG35" s="277"/>
      <c r="GH35" s="277"/>
      <c r="GI35" s="277"/>
      <c r="GJ35" s="277"/>
      <c r="GK35" s="277"/>
      <c r="GL35" s="277"/>
      <c r="GM35" s="277"/>
      <c r="GN35" s="277"/>
      <c r="GO35" s="277"/>
      <c r="GP35" s="277"/>
      <c r="GQ35" s="277"/>
      <c r="GR35" s="277"/>
      <c r="GS35" s="277"/>
      <c r="GT35" s="277"/>
      <c r="GU35" s="277"/>
      <c r="GV35" s="277"/>
      <c r="GW35" s="277"/>
      <c r="GX35" s="277"/>
      <c r="GY35" s="277"/>
      <c r="GZ35" s="277"/>
      <c r="HA35" s="277"/>
      <c r="HB35" s="277"/>
      <c r="HC35" s="277"/>
      <c r="HD35" s="277"/>
      <c r="HE35" s="277"/>
      <c r="HF35" s="277"/>
      <c r="HG35" s="277"/>
      <c r="HH35" s="277"/>
      <c r="HI35" s="277"/>
      <c r="HJ35" s="277"/>
      <c r="HK35" s="277"/>
      <c r="HL35" s="277"/>
      <c r="HM35" s="277"/>
      <c r="HN35" s="277"/>
      <c r="HO35" s="277"/>
      <c r="HP35" s="277"/>
      <c r="HQ35" s="277"/>
      <c r="HR35" s="277"/>
      <c r="HS35" s="277"/>
      <c r="HT35" s="277"/>
      <c r="HU35" s="277"/>
      <c r="HV35" s="277"/>
      <c r="HW35" s="277"/>
      <c r="HX35" s="277"/>
      <c r="HY35" s="277"/>
      <c r="HZ35" s="277"/>
      <c r="IA35" s="277"/>
      <c r="IB35" s="277"/>
      <c r="IC35" s="277"/>
      <c r="ID35" s="277"/>
      <c r="IE35" s="277"/>
      <c r="IF35" s="277"/>
      <c r="IG35" s="277"/>
      <c r="IH35" s="277"/>
      <c r="II35" s="277"/>
      <c r="IJ35" s="277"/>
      <c r="IK35" s="277"/>
      <c r="IL35" s="277"/>
      <c r="IM35" s="277"/>
      <c r="IN35" s="277"/>
      <c r="IO35" s="277"/>
      <c r="IP35" s="277"/>
      <c r="IQ35" s="277"/>
      <c r="IR35" s="277"/>
      <c r="IS35" s="277"/>
      <c r="IT35" s="277"/>
      <c r="IU35" s="277"/>
      <c r="IV35" s="277"/>
      <c r="IW35" s="277"/>
    </row>
    <row r="36" spans="1:257" x14ac:dyDescent="0.2">
      <c r="A36" s="245">
        <v>1980</v>
      </c>
      <c r="B36" s="199">
        <v>10455.299999999999</v>
      </c>
      <c r="C36" s="199">
        <v>-138.6</v>
      </c>
      <c r="D36" s="199">
        <v>20971</v>
      </c>
      <c r="E36" s="199">
        <v>8922</v>
      </c>
      <c r="F36" s="199">
        <v>12049</v>
      </c>
      <c r="G36" s="263">
        <v>18.47</v>
      </c>
      <c r="H36" s="126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77"/>
      <c r="DU36" s="277"/>
      <c r="DV36" s="277"/>
      <c r="DW36" s="277"/>
      <c r="DX36" s="277"/>
      <c r="DY36" s="277"/>
      <c r="DZ36" s="277"/>
      <c r="EA36" s="277"/>
      <c r="EB36" s="277"/>
      <c r="EC36" s="277"/>
      <c r="ED36" s="277"/>
      <c r="EE36" s="277"/>
      <c r="EF36" s="277"/>
      <c r="EG36" s="277"/>
      <c r="EH36" s="277"/>
      <c r="EI36" s="277"/>
      <c r="EJ36" s="277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7"/>
      <c r="EV36" s="277"/>
      <c r="EW36" s="277"/>
      <c r="EX36" s="277"/>
      <c r="EY36" s="277"/>
      <c r="EZ36" s="277"/>
      <c r="FA36" s="277"/>
      <c r="FB36" s="277"/>
      <c r="FC36" s="277"/>
      <c r="FD36" s="277"/>
      <c r="FE36" s="277"/>
      <c r="FF36" s="277"/>
      <c r="FG36" s="277"/>
      <c r="FH36" s="277"/>
      <c r="FI36" s="277"/>
      <c r="FJ36" s="277"/>
      <c r="FK36" s="277"/>
      <c r="FL36" s="277"/>
      <c r="FM36" s="277"/>
      <c r="FN36" s="277"/>
      <c r="FO36" s="277"/>
      <c r="FP36" s="277"/>
      <c r="FQ36" s="277"/>
      <c r="FR36" s="277"/>
      <c r="FS36" s="277"/>
      <c r="FT36" s="277"/>
      <c r="FU36" s="277"/>
      <c r="FV36" s="277"/>
      <c r="FW36" s="277"/>
      <c r="FX36" s="277"/>
      <c r="FY36" s="277"/>
      <c r="FZ36" s="277"/>
      <c r="GA36" s="277"/>
      <c r="GB36" s="277"/>
      <c r="GC36" s="277"/>
      <c r="GD36" s="277"/>
      <c r="GE36" s="277"/>
      <c r="GF36" s="277"/>
      <c r="GG36" s="277"/>
      <c r="GH36" s="277"/>
      <c r="GI36" s="277"/>
      <c r="GJ36" s="277"/>
      <c r="GK36" s="277"/>
      <c r="GL36" s="277"/>
      <c r="GM36" s="277"/>
      <c r="GN36" s="277"/>
      <c r="GO36" s="277"/>
      <c r="GP36" s="277"/>
      <c r="GQ36" s="277"/>
      <c r="GR36" s="277"/>
      <c r="GS36" s="277"/>
      <c r="GT36" s="277"/>
      <c r="GU36" s="277"/>
      <c r="GV36" s="277"/>
      <c r="GW36" s="277"/>
      <c r="GX36" s="277"/>
      <c r="GY36" s="277"/>
      <c r="GZ36" s="277"/>
      <c r="HA36" s="277"/>
      <c r="HB36" s="277"/>
      <c r="HC36" s="277"/>
      <c r="HD36" s="277"/>
      <c r="HE36" s="277"/>
      <c r="HF36" s="277"/>
      <c r="HG36" s="277"/>
      <c r="HH36" s="277"/>
      <c r="HI36" s="277"/>
      <c r="HJ36" s="277"/>
      <c r="HK36" s="277"/>
      <c r="HL36" s="277"/>
      <c r="HM36" s="277"/>
      <c r="HN36" s="277"/>
      <c r="HO36" s="277"/>
      <c r="HP36" s="277"/>
      <c r="HQ36" s="277"/>
      <c r="HR36" s="277"/>
      <c r="HS36" s="277"/>
      <c r="HT36" s="277"/>
      <c r="HU36" s="277"/>
      <c r="HV36" s="277"/>
      <c r="HW36" s="277"/>
      <c r="HX36" s="277"/>
      <c r="HY36" s="277"/>
      <c r="HZ36" s="277"/>
      <c r="IA36" s="277"/>
      <c r="IB36" s="277"/>
      <c r="IC36" s="277"/>
      <c r="ID36" s="277"/>
      <c r="IE36" s="277"/>
      <c r="IF36" s="277"/>
      <c r="IG36" s="277"/>
      <c r="IH36" s="277"/>
      <c r="II36" s="277"/>
      <c r="IJ36" s="277"/>
      <c r="IK36" s="277"/>
      <c r="IL36" s="277"/>
      <c r="IM36" s="277"/>
      <c r="IN36" s="277"/>
      <c r="IO36" s="277"/>
      <c r="IP36" s="277"/>
      <c r="IQ36" s="277"/>
      <c r="IR36" s="277"/>
      <c r="IS36" s="277"/>
      <c r="IT36" s="277"/>
      <c r="IU36" s="277"/>
      <c r="IV36" s="277"/>
      <c r="IW36" s="277"/>
    </row>
    <row r="37" spans="1:257" x14ac:dyDescent="0.2">
      <c r="A37" s="245">
        <v>1981</v>
      </c>
      <c r="B37" s="199">
        <v>20574.7</v>
      </c>
      <c r="C37" s="199">
        <v>-185.3</v>
      </c>
      <c r="D37" s="199">
        <v>23967.5</v>
      </c>
      <c r="E37" s="199">
        <v>10717.9</v>
      </c>
      <c r="F37" s="199">
        <v>13249.6</v>
      </c>
      <c r="G37" s="263">
        <v>20.824999999999999</v>
      </c>
      <c r="H37" s="126"/>
      <c r="I37" s="278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7"/>
      <c r="DM37" s="277"/>
      <c r="DN37" s="277"/>
      <c r="DO37" s="277"/>
      <c r="DP37" s="277"/>
      <c r="DQ37" s="277"/>
      <c r="DR37" s="277"/>
      <c r="DS37" s="277"/>
      <c r="DT37" s="277"/>
      <c r="DU37" s="277"/>
      <c r="DV37" s="277"/>
      <c r="DW37" s="277"/>
      <c r="DX37" s="277"/>
      <c r="DY37" s="277"/>
      <c r="DZ37" s="277"/>
      <c r="EA37" s="277"/>
      <c r="EB37" s="277"/>
      <c r="EC37" s="277"/>
      <c r="ED37" s="277"/>
      <c r="EE37" s="277"/>
      <c r="EF37" s="277"/>
      <c r="EG37" s="277"/>
      <c r="EH37" s="277"/>
      <c r="EI37" s="277"/>
      <c r="EJ37" s="277"/>
      <c r="EK37" s="277"/>
      <c r="EL37" s="277"/>
      <c r="EM37" s="277"/>
      <c r="EN37" s="277"/>
      <c r="EO37" s="277"/>
      <c r="EP37" s="277"/>
      <c r="EQ37" s="277"/>
      <c r="ER37" s="277"/>
      <c r="ES37" s="277"/>
      <c r="ET37" s="277"/>
      <c r="EU37" s="277"/>
      <c r="EV37" s="277"/>
      <c r="EW37" s="277"/>
      <c r="EX37" s="277"/>
      <c r="EY37" s="277"/>
      <c r="EZ37" s="277"/>
      <c r="FA37" s="277"/>
      <c r="FB37" s="277"/>
      <c r="FC37" s="277"/>
      <c r="FD37" s="277"/>
      <c r="FE37" s="277"/>
      <c r="FF37" s="277"/>
      <c r="FG37" s="277"/>
      <c r="FH37" s="277"/>
      <c r="FI37" s="277"/>
      <c r="FJ37" s="277"/>
      <c r="FK37" s="277"/>
      <c r="FL37" s="277"/>
      <c r="FM37" s="277"/>
      <c r="FN37" s="277"/>
      <c r="FO37" s="277"/>
      <c r="FP37" s="277"/>
      <c r="FQ37" s="277"/>
      <c r="FR37" s="277"/>
      <c r="FS37" s="277"/>
      <c r="FT37" s="277"/>
      <c r="FU37" s="277"/>
      <c r="FV37" s="277"/>
      <c r="FW37" s="277"/>
      <c r="FX37" s="277"/>
      <c r="FY37" s="277"/>
      <c r="FZ37" s="277"/>
      <c r="GA37" s="277"/>
      <c r="GB37" s="277"/>
      <c r="GC37" s="277"/>
      <c r="GD37" s="277"/>
      <c r="GE37" s="277"/>
      <c r="GF37" s="277"/>
      <c r="GG37" s="277"/>
      <c r="GH37" s="277"/>
      <c r="GI37" s="277"/>
      <c r="GJ37" s="277"/>
      <c r="GK37" s="277"/>
      <c r="GL37" s="277"/>
      <c r="GM37" s="277"/>
      <c r="GN37" s="277"/>
      <c r="GO37" s="277"/>
      <c r="GP37" s="277"/>
      <c r="GQ37" s="277"/>
      <c r="GR37" s="277"/>
      <c r="GS37" s="277"/>
      <c r="GT37" s="277"/>
      <c r="GU37" s="277"/>
      <c r="GV37" s="277"/>
      <c r="GW37" s="277"/>
      <c r="GX37" s="277"/>
      <c r="GY37" s="277"/>
      <c r="GZ37" s="277"/>
      <c r="HA37" s="277"/>
      <c r="HB37" s="277"/>
      <c r="HC37" s="277"/>
      <c r="HD37" s="277"/>
      <c r="HE37" s="277"/>
      <c r="HF37" s="277"/>
      <c r="HG37" s="277"/>
      <c r="HH37" s="277"/>
      <c r="HI37" s="277"/>
      <c r="HJ37" s="277"/>
      <c r="HK37" s="277"/>
      <c r="HL37" s="277"/>
      <c r="HM37" s="277"/>
      <c r="HN37" s="277"/>
      <c r="HO37" s="277"/>
      <c r="HP37" s="277"/>
      <c r="HQ37" s="277"/>
      <c r="HR37" s="277"/>
      <c r="HS37" s="277"/>
      <c r="HT37" s="277"/>
      <c r="HU37" s="277"/>
      <c r="HV37" s="277"/>
      <c r="HW37" s="277"/>
      <c r="HX37" s="277"/>
      <c r="HY37" s="277"/>
      <c r="HZ37" s="277"/>
      <c r="IA37" s="277"/>
      <c r="IB37" s="277"/>
      <c r="IC37" s="277"/>
      <c r="ID37" s="277"/>
      <c r="IE37" s="277"/>
      <c r="IF37" s="277"/>
      <c r="IG37" s="277"/>
      <c r="IH37" s="277"/>
      <c r="II37" s="277"/>
      <c r="IJ37" s="277"/>
      <c r="IK37" s="277"/>
      <c r="IL37" s="277"/>
      <c r="IM37" s="277"/>
      <c r="IN37" s="277"/>
      <c r="IO37" s="277"/>
      <c r="IP37" s="277"/>
      <c r="IQ37" s="277"/>
      <c r="IR37" s="277"/>
      <c r="IS37" s="277"/>
      <c r="IT37" s="277"/>
      <c r="IU37" s="277"/>
      <c r="IV37" s="277"/>
      <c r="IW37" s="277"/>
    </row>
    <row r="38" spans="1:257" x14ac:dyDescent="0.2">
      <c r="A38" s="245">
        <v>1982</v>
      </c>
      <c r="B38" s="199">
        <v>31585.8</v>
      </c>
      <c r="C38" s="199">
        <v>-47.3</v>
      </c>
      <c r="D38" s="199">
        <v>32292.5</v>
      </c>
      <c r="E38" s="199">
        <v>14023.9</v>
      </c>
      <c r="F38" s="199">
        <v>18268.599999999999</v>
      </c>
      <c r="G38" s="263">
        <v>21.791666666666668</v>
      </c>
      <c r="H38" s="126"/>
      <c r="I38" s="278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  <c r="EV38" s="277"/>
      <c r="EW38" s="277"/>
      <c r="EX38" s="277"/>
      <c r="EY38" s="277"/>
      <c r="EZ38" s="277"/>
      <c r="FA38" s="277"/>
      <c r="FB38" s="277"/>
      <c r="FC38" s="277"/>
      <c r="FD38" s="277"/>
      <c r="FE38" s="277"/>
      <c r="FF38" s="277"/>
      <c r="FG38" s="277"/>
      <c r="FH38" s="277"/>
      <c r="FI38" s="277"/>
      <c r="FJ38" s="277"/>
      <c r="FK38" s="277"/>
      <c r="FL38" s="277"/>
      <c r="FM38" s="277"/>
      <c r="FN38" s="277"/>
      <c r="FO38" s="277"/>
      <c r="FP38" s="277"/>
      <c r="FQ38" s="277"/>
      <c r="FR38" s="277"/>
      <c r="FS38" s="277"/>
      <c r="FT38" s="277"/>
      <c r="FU38" s="277"/>
      <c r="FV38" s="277"/>
      <c r="FW38" s="277"/>
      <c r="FX38" s="277"/>
      <c r="FY38" s="277"/>
      <c r="FZ38" s="277"/>
      <c r="GA38" s="277"/>
      <c r="GB38" s="277"/>
      <c r="GC38" s="277"/>
      <c r="GD38" s="277"/>
      <c r="GE38" s="277"/>
      <c r="GF38" s="277"/>
      <c r="GG38" s="277"/>
      <c r="GH38" s="277"/>
      <c r="GI38" s="277"/>
      <c r="GJ38" s="277"/>
      <c r="GK38" s="277"/>
      <c r="GL38" s="277"/>
      <c r="GM38" s="277"/>
      <c r="GN38" s="277"/>
      <c r="GO38" s="277"/>
      <c r="GP38" s="277"/>
      <c r="GQ38" s="277"/>
      <c r="GR38" s="277"/>
      <c r="GS38" s="277"/>
      <c r="GT38" s="277"/>
      <c r="GU38" s="277"/>
      <c r="GV38" s="277"/>
      <c r="GW38" s="277"/>
      <c r="GX38" s="277"/>
      <c r="GY38" s="277"/>
      <c r="GZ38" s="277"/>
      <c r="HA38" s="277"/>
      <c r="HB38" s="277"/>
      <c r="HC38" s="277"/>
      <c r="HD38" s="277"/>
      <c r="HE38" s="277"/>
      <c r="HF38" s="277"/>
      <c r="HG38" s="277"/>
      <c r="HH38" s="277"/>
      <c r="HI38" s="277"/>
      <c r="HJ38" s="277"/>
      <c r="HK38" s="277"/>
      <c r="HL38" s="277"/>
      <c r="HM38" s="277"/>
      <c r="HN38" s="277"/>
      <c r="HO38" s="277"/>
      <c r="HP38" s="277"/>
      <c r="HQ38" s="277"/>
      <c r="HR38" s="277"/>
      <c r="HS38" s="277"/>
      <c r="HT38" s="277"/>
      <c r="HU38" s="277"/>
      <c r="HV38" s="277"/>
      <c r="HW38" s="277"/>
      <c r="HX38" s="277"/>
      <c r="HY38" s="277"/>
      <c r="HZ38" s="277"/>
      <c r="IA38" s="277"/>
      <c r="IB38" s="277"/>
      <c r="IC38" s="277"/>
      <c r="ID38" s="277"/>
      <c r="IE38" s="277"/>
      <c r="IF38" s="277"/>
      <c r="IG38" s="277"/>
      <c r="IH38" s="277"/>
      <c r="II38" s="277"/>
      <c r="IJ38" s="277"/>
      <c r="IK38" s="277"/>
      <c r="IL38" s="277"/>
      <c r="IM38" s="277"/>
      <c r="IN38" s="277"/>
      <c r="IO38" s="277"/>
      <c r="IP38" s="277"/>
      <c r="IQ38" s="277"/>
      <c r="IR38" s="277"/>
      <c r="IS38" s="277"/>
      <c r="IT38" s="277"/>
      <c r="IU38" s="277"/>
      <c r="IV38" s="277"/>
      <c r="IW38" s="277"/>
    </row>
    <row r="39" spans="1:257" x14ac:dyDescent="0.2">
      <c r="A39" s="245">
        <v>1983</v>
      </c>
      <c r="B39" s="199">
        <v>40124.1</v>
      </c>
      <c r="C39" s="199">
        <v>92.6</v>
      </c>
      <c r="D39" s="199">
        <v>57532.5</v>
      </c>
      <c r="E39" s="199">
        <v>29884.799999999999</v>
      </c>
      <c r="F39" s="199">
        <v>27647.7</v>
      </c>
      <c r="G39" s="263">
        <v>23.129032258064516</v>
      </c>
      <c r="H39" s="126"/>
      <c r="I39" s="278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7"/>
      <c r="DB39" s="277"/>
      <c r="DC39" s="277"/>
      <c r="DD39" s="277"/>
      <c r="DE39" s="277"/>
      <c r="DF39" s="277"/>
      <c r="DG39" s="277"/>
      <c r="DH39" s="277"/>
      <c r="DI39" s="277"/>
      <c r="DJ39" s="277"/>
      <c r="DK39" s="277"/>
      <c r="DL39" s="277"/>
      <c r="DM39" s="277"/>
      <c r="DN39" s="277"/>
      <c r="DO39" s="277"/>
      <c r="DP39" s="277"/>
      <c r="DQ39" s="277"/>
      <c r="DR39" s="277"/>
      <c r="DS39" s="277"/>
      <c r="DT39" s="277"/>
      <c r="DU39" s="277"/>
      <c r="DV39" s="277"/>
      <c r="DW39" s="277"/>
      <c r="DX39" s="277"/>
      <c r="DY39" s="277"/>
      <c r="DZ39" s="277"/>
      <c r="EA39" s="277"/>
      <c r="EB39" s="277"/>
      <c r="EC39" s="277"/>
      <c r="ED39" s="277"/>
      <c r="EE39" s="277"/>
      <c r="EF39" s="277"/>
      <c r="EG39" s="277"/>
      <c r="EH39" s="277"/>
      <c r="EI39" s="277"/>
      <c r="EJ39" s="277"/>
      <c r="EK39" s="277"/>
      <c r="EL39" s="277"/>
      <c r="EM39" s="277"/>
      <c r="EN39" s="277"/>
      <c r="EO39" s="277"/>
      <c r="EP39" s="277"/>
      <c r="EQ39" s="277"/>
      <c r="ER39" s="277"/>
      <c r="ES39" s="277"/>
      <c r="ET39" s="277"/>
      <c r="EU39" s="277"/>
      <c r="EV39" s="277"/>
      <c r="EW39" s="277"/>
      <c r="EX39" s="277"/>
      <c r="EY39" s="277"/>
      <c r="EZ39" s="277"/>
      <c r="FA39" s="277"/>
      <c r="FB39" s="277"/>
      <c r="FC39" s="277"/>
      <c r="FD39" s="277"/>
      <c r="FE39" s="277"/>
      <c r="FF39" s="277"/>
      <c r="FG39" s="277"/>
      <c r="FH39" s="277"/>
      <c r="FI39" s="277"/>
      <c r="FJ39" s="277"/>
      <c r="FK39" s="277"/>
      <c r="FL39" s="277"/>
      <c r="FM39" s="277"/>
      <c r="FN39" s="277"/>
      <c r="FO39" s="277"/>
      <c r="FP39" s="277"/>
      <c r="FQ39" s="277"/>
      <c r="FR39" s="277"/>
      <c r="FS39" s="277"/>
      <c r="FT39" s="277"/>
      <c r="FU39" s="277"/>
      <c r="FV39" s="277"/>
      <c r="FW39" s="277"/>
      <c r="FX39" s="277"/>
      <c r="FY39" s="277"/>
      <c r="FZ39" s="277"/>
      <c r="GA39" s="277"/>
      <c r="GB39" s="277"/>
      <c r="GC39" s="277"/>
      <c r="GD39" s="277"/>
      <c r="GE39" s="277"/>
      <c r="GF39" s="277"/>
      <c r="GG39" s="277"/>
      <c r="GH39" s="277"/>
      <c r="GI39" s="277"/>
      <c r="GJ39" s="277"/>
      <c r="GK39" s="277"/>
      <c r="GL39" s="277"/>
      <c r="GM39" s="277"/>
      <c r="GN39" s="277"/>
      <c r="GO39" s="277"/>
      <c r="GP39" s="277"/>
      <c r="GQ39" s="277"/>
      <c r="GR39" s="277"/>
      <c r="GS39" s="277"/>
      <c r="GT39" s="277"/>
      <c r="GU39" s="277"/>
      <c r="GV39" s="277"/>
      <c r="GW39" s="277"/>
      <c r="GX39" s="277"/>
      <c r="GY39" s="277"/>
      <c r="GZ39" s="277"/>
      <c r="HA39" s="277"/>
      <c r="HB39" s="277"/>
      <c r="HC39" s="277"/>
      <c r="HD39" s="277"/>
      <c r="HE39" s="277"/>
      <c r="HF39" s="277"/>
      <c r="HG39" s="277"/>
      <c r="HH39" s="277"/>
      <c r="HI39" s="277"/>
      <c r="HJ39" s="277"/>
      <c r="HK39" s="277"/>
      <c r="HL39" s="277"/>
      <c r="HM39" s="277"/>
      <c r="HN39" s="277"/>
      <c r="HO39" s="277"/>
      <c r="HP39" s="277"/>
      <c r="HQ39" s="277"/>
      <c r="HR39" s="277"/>
      <c r="HS39" s="277"/>
      <c r="HT39" s="277"/>
      <c r="HU39" s="277"/>
      <c r="HV39" s="277"/>
      <c r="HW39" s="277"/>
      <c r="HX39" s="277"/>
      <c r="HY39" s="277"/>
      <c r="HZ39" s="277"/>
      <c r="IA39" s="277"/>
      <c r="IB39" s="277"/>
      <c r="IC39" s="277"/>
      <c r="ID39" s="277"/>
      <c r="IE39" s="277"/>
      <c r="IF39" s="277"/>
      <c r="IG39" s="277"/>
      <c r="IH39" s="277"/>
      <c r="II39" s="277"/>
      <c r="IJ39" s="277"/>
      <c r="IK39" s="277"/>
      <c r="IL39" s="277"/>
      <c r="IM39" s="277"/>
      <c r="IN39" s="277"/>
      <c r="IO39" s="277"/>
      <c r="IP39" s="277"/>
      <c r="IQ39" s="277"/>
      <c r="IR39" s="277"/>
      <c r="IS39" s="277"/>
      <c r="IT39" s="277"/>
      <c r="IU39" s="277"/>
      <c r="IV39" s="277"/>
      <c r="IW39" s="277"/>
    </row>
    <row r="40" spans="1:257" x14ac:dyDescent="0.2">
      <c r="A40" s="245">
        <v>1984</v>
      </c>
      <c r="B40" s="199">
        <v>46273.1</v>
      </c>
      <c r="C40" s="199">
        <v>162.30000000000001</v>
      </c>
      <c r="D40" s="199">
        <v>66897.2</v>
      </c>
      <c r="E40" s="199">
        <v>34402.5</v>
      </c>
      <c r="F40" s="199">
        <v>32494.7</v>
      </c>
      <c r="G40" s="263">
        <v>18.650537634408604</v>
      </c>
      <c r="H40" s="126"/>
      <c r="I40" s="278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  <c r="DN40" s="277"/>
      <c r="DO40" s="277"/>
      <c r="DP40" s="277"/>
      <c r="DQ40" s="277"/>
      <c r="DR40" s="277"/>
      <c r="DS40" s="277"/>
      <c r="DT40" s="277"/>
      <c r="DU40" s="277"/>
      <c r="DV40" s="277"/>
      <c r="DW40" s="277"/>
      <c r="DX40" s="277"/>
      <c r="DY40" s="277"/>
      <c r="DZ40" s="277"/>
      <c r="EA40" s="277"/>
      <c r="EB40" s="277"/>
      <c r="EC40" s="277"/>
      <c r="ED40" s="277"/>
      <c r="EE40" s="277"/>
      <c r="EF40" s="277"/>
      <c r="EG40" s="277"/>
      <c r="EH40" s="277"/>
      <c r="EI40" s="277"/>
      <c r="EJ40" s="277"/>
      <c r="EK40" s="277"/>
      <c r="EL40" s="277"/>
      <c r="EM40" s="277"/>
      <c r="EN40" s="277"/>
      <c r="EO40" s="277"/>
      <c r="EP40" s="277"/>
      <c r="EQ40" s="277"/>
      <c r="ER40" s="277"/>
      <c r="ES40" s="277"/>
      <c r="ET40" s="277"/>
      <c r="EU40" s="277"/>
      <c r="EV40" s="277"/>
      <c r="EW40" s="277"/>
      <c r="EX40" s="277"/>
      <c r="EY40" s="277"/>
      <c r="EZ40" s="277"/>
      <c r="FA40" s="277"/>
      <c r="FB40" s="277"/>
      <c r="FC40" s="277"/>
      <c r="FD40" s="277"/>
      <c r="FE40" s="277"/>
      <c r="FF40" s="277"/>
      <c r="FG40" s="277"/>
      <c r="FH40" s="277"/>
      <c r="FI40" s="277"/>
      <c r="FJ40" s="277"/>
      <c r="FK40" s="277"/>
      <c r="FL40" s="277"/>
      <c r="FM40" s="277"/>
      <c r="FN40" s="277"/>
      <c r="FO40" s="277"/>
      <c r="FP40" s="277"/>
      <c r="FQ40" s="277"/>
      <c r="FR40" s="277"/>
      <c r="FS40" s="277"/>
      <c r="FT40" s="277"/>
      <c r="FU40" s="277"/>
      <c r="FV40" s="277"/>
      <c r="FW40" s="277"/>
      <c r="FX40" s="277"/>
      <c r="FY40" s="277"/>
      <c r="FZ40" s="277"/>
      <c r="GA40" s="277"/>
      <c r="GB40" s="277"/>
      <c r="GC40" s="277"/>
      <c r="GD40" s="277"/>
      <c r="GE40" s="277"/>
      <c r="GF40" s="277"/>
      <c r="GG40" s="277"/>
      <c r="GH40" s="277"/>
      <c r="GI40" s="277"/>
      <c r="GJ40" s="277"/>
      <c r="GK40" s="277"/>
      <c r="GL40" s="277"/>
      <c r="GM40" s="277"/>
      <c r="GN40" s="277"/>
      <c r="GO40" s="277"/>
      <c r="GP40" s="277"/>
      <c r="GQ40" s="277"/>
      <c r="GR40" s="277"/>
      <c r="GS40" s="277"/>
      <c r="GT40" s="277"/>
      <c r="GU40" s="277"/>
      <c r="GV40" s="277"/>
      <c r="GW40" s="277"/>
      <c r="GX40" s="277"/>
      <c r="GY40" s="277"/>
      <c r="GZ40" s="277"/>
      <c r="HA40" s="277"/>
      <c r="HB40" s="277"/>
      <c r="HC40" s="277"/>
      <c r="HD40" s="277"/>
      <c r="HE40" s="277"/>
      <c r="HF40" s="277"/>
      <c r="HG40" s="277"/>
      <c r="HH40" s="277"/>
      <c r="HI40" s="277"/>
      <c r="HJ40" s="277"/>
      <c r="HK40" s="277"/>
      <c r="HL40" s="277"/>
      <c r="HM40" s="277"/>
      <c r="HN40" s="277"/>
      <c r="HO40" s="277"/>
      <c r="HP40" s="277"/>
      <c r="HQ40" s="277"/>
      <c r="HR40" s="277"/>
      <c r="HS40" s="277"/>
      <c r="HT40" s="277"/>
      <c r="HU40" s="277"/>
      <c r="HV40" s="277"/>
      <c r="HW40" s="277"/>
      <c r="HX40" s="277"/>
      <c r="HY40" s="277"/>
      <c r="HZ40" s="277"/>
      <c r="IA40" s="277"/>
      <c r="IB40" s="277"/>
      <c r="IC40" s="277"/>
      <c r="ID40" s="277"/>
      <c r="IE40" s="277"/>
      <c r="IF40" s="277"/>
      <c r="IG40" s="277"/>
      <c r="IH40" s="277"/>
      <c r="II40" s="277"/>
      <c r="IJ40" s="277"/>
      <c r="IK40" s="277"/>
      <c r="IL40" s="277"/>
      <c r="IM40" s="277"/>
      <c r="IN40" s="277"/>
      <c r="IO40" s="277"/>
      <c r="IP40" s="277"/>
      <c r="IQ40" s="277"/>
      <c r="IR40" s="277"/>
      <c r="IS40" s="277"/>
      <c r="IT40" s="277"/>
      <c r="IU40" s="277"/>
      <c r="IV40" s="277"/>
      <c r="IW40" s="277"/>
    </row>
    <row r="41" spans="1:257" x14ac:dyDescent="0.2">
      <c r="A41" s="245">
        <v>1985</v>
      </c>
      <c r="B41" s="199">
        <v>55708.6</v>
      </c>
      <c r="C41" s="199">
        <v>312.2</v>
      </c>
      <c r="D41" s="199">
        <v>72039</v>
      </c>
      <c r="E41" s="199">
        <v>34346.9</v>
      </c>
      <c r="F41" s="199">
        <v>37692.1</v>
      </c>
      <c r="G41" s="263">
        <v>20</v>
      </c>
      <c r="H41" s="126"/>
      <c r="I41" s="278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7"/>
      <c r="EA41" s="277"/>
      <c r="EB41" s="277"/>
      <c r="EC41" s="277"/>
      <c r="ED41" s="277"/>
      <c r="EE41" s="277"/>
      <c r="EF41" s="277"/>
      <c r="EG41" s="277"/>
      <c r="EH41" s="277"/>
      <c r="EI41" s="277"/>
      <c r="EJ41" s="277"/>
      <c r="EK41" s="277"/>
      <c r="EL41" s="277"/>
      <c r="EM41" s="277"/>
      <c r="EN41" s="277"/>
      <c r="EO41" s="277"/>
      <c r="EP41" s="277"/>
      <c r="EQ41" s="277"/>
      <c r="ER41" s="277"/>
      <c r="ES41" s="277"/>
      <c r="ET41" s="277"/>
      <c r="EU41" s="277"/>
      <c r="EV41" s="277"/>
      <c r="EW41" s="277"/>
      <c r="EX41" s="277"/>
      <c r="EY41" s="277"/>
      <c r="EZ41" s="277"/>
      <c r="FA41" s="277"/>
      <c r="FB41" s="277"/>
      <c r="FC41" s="277"/>
      <c r="FD41" s="277"/>
      <c r="FE41" s="277"/>
      <c r="FF41" s="277"/>
      <c r="FG41" s="277"/>
      <c r="FH41" s="277"/>
      <c r="FI41" s="277"/>
      <c r="FJ41" s="277"/>
      <c r="FK41" s="277"/>
      <c r="FL41" s="277"/>
      <c r="FM41" s="277"/>
      <c r="FN41" s="277"/>
      <c r="FO41" s="277"/>
      <c r="FP41" s="277"/>
      <c r="FQ41" s="277"/>
      <c r="FR41" s="277"/>
      <c r="FS41" s="277"/>
      <c r="FT41" s="277"/>
      <c r="FU41" s="277"/>
      <c r="FV41" s="277"/>
      <c r="FW41" s="277"/>
      <c r="FX41" s="277"/>
      <c r="FY41" s="277"/>
      <c r="FZ41" s="277"/>
      <c r="GA41" s="277"/>
      <c r="GB41" s="277"/>
      <c r="GC41" s="277"/>
      <c r="GD41" s="277"/>
      <c r="GE41" s="277"/>
      <c r="GF41" s="277"/>
      <c r="GG41" s="277"/>
      <c r="GH41" s="277"/>
      <c r="GI41" s="277"/>
      <c r="GJ41" s="277"/>
      <c r="GK41" s="277"/>
      <c r="GL41" s="277"/>
      <c r="GM41" s="277"/>
      <c r="GN41" s="277"/>
      <c r="GO41" s="277"/>
      <c r="GP41" s="277"/>
      <c r="GQ41" s="277"/>
      <c r="GR41" s="277"/>
      <c r="GS41" s="277"/>
      <c r="GT41" s="277"/>
      <c r="GU41" s="277"/>
      <c r="GV41" s="277"/>
      <c r="GW41" s="277"/>
      <c r="GX41" s="277"/>
      <c r="GY41" s="277"/>
      <c r="GZ41" s="277"/>
      <c r="HA41" s="277"/>
      <c r="HB41" s="277"/>
      <c r="HC41" s="277"/>
      <c r="HD41" s="277"/>
      <c r="HE41" s="277"/>
      <c r="HF41" s="277"/>
      <c r="HG41" s="277"/>
      <c r="HH41" s="277"/>
      <c r="HI41" s="277"/>
      <c r="HJ41" s="277"/>
      <c r="HK41" s="277"/>
      <c r="HL41" s="277"/>
      <c r="HM41" s="277"/>
      <c r="HN41" s="277"/>
      <c r="HO41" s="277"/>
      <c r="HP41" s="277"/>
      <c r="HQ41" s="277"/>
      <c r="HR41" s="277"/>
      <c r="HS41" s="277"/>
      <c r="HT41" s="277"/>
      <c r="HU41" s="277"/>
      <c r="HV41" s="277"/>
      <c r="HW41" s="277"/>
      <c r="HX41" s="277"/>
      <c r="HY41" s="277"/>
      <c r="HZ41" s="277"/>
      <c r="IA41" s="277"/>
      <c r="IB41" s="277"/>
      <c r="IC41" s="277"/>
      <c r="ID41" s="277"/>
      <c r="IE41" s="277"/>
      <c r="IF41" s="277"/>
      <c r="IG41" s="277"/>
      <c r="IH41" s="277"/>
      <c r="II41" s="277"/>
      <c r="IJ41" s="277"/>
      <c r="IK41" s="277"/>
      <c r="IL41" s="277"/>
      <c r="IM41" s="277"/>
      <c r="IN41" s="277"/>
      <c r="IO41" s="277"/>
      <c r="IP41" s="277"/>
      <c r="IQ41" s="277"/>
      <c r="IR41" s="277"/>
      <c r="IS41" s="277"/>
      <c r="IT41" s="277"/>
      <c r="IU41" s="277"/>
      <c r="IV41" s="277"/>
      <c r="IW41" s="277"/>
    </row>
    <row r="42" spans="1:257" x14ac:dyDescent="0.2">
      <c r="A42" s="245">
        <v>1986</v>
      </c>
      <c r="B42" s="199">
        <v>63164.800000000003</v>
      </c>
      <c r="C42" s="199">
        <v>288.20999999999998</v>
      </c>
      <c r="D42" s="199">
        <v>89483.5</v>
      </c>
      <c r="E42" s="199">
        <v>45667.4</v>
      </c>
      <c r="F42" s="199">
        <v>43816.1</v>
      </c>
      <c r="G42" s="263">
        <v>19.708333333333332</v>
      </c>
      <c r="H42" s="126"/>
      <c r="I42" s="279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7"/>
      <c r="FL42" s="277"/>
      <c r="FM42" s="277"/>
      <c r="FN42" s="277"/>
      <c r="FO42" s="277"/>
      <c r="FP42" s="277"/>
      <c r="FQ42" s="277"/>
      <c r="FR42" s="277"/>
      <c r="FS42" s="277"/>
      <c r="FT42" s="277"/>
      <c r="FU42" s="277"/>
      <c r="FV42" s="277"/>
      <c r="FW42" s="277"/>
      <c r="FX42" s="277"/>
      <c r="FY42" s="277"/>
      <c r="FZ42" s="277"/>
      <c r="GA42" s="277"/>
      <c r="GB42" s="277"/>
      <c r="GC42" s="277"/>
      <c r="GD42" s="277"/>
      <c r="GE42" s="277"/>
      <c r="GF42" s="277"/>
      <c r="GG42" s="277"/>
      <c r="GH42" s="277"/>
      <c r="GI42" s="277"/>
      <c r="GJ42" s="277"/>
      <c r="GK42" s="277"/>
      <c r="GL42" s="277"/>
      <c r="GM42" s="277"/>
      <c r="GN42" s="277"/>
      <c r="GO42" s="277"/>
      <c r="GP42" s="277"/>
      <c r="GQ42" s="277"/>
      <c r="GR42" s="277"/>
      <c r="GS42" s="277"/>
      <c r="GT42" s="277"/>
      <c r="GU42" s="277"/>
      <c r="GV42" s="277"/>
      <c r="GW42" s="277"/>
      <c r="GX42" s="277"/>
      <c r="GY42" s="277"/>
      <c r="GZ42" s="277"/>
      <c r="HA42" s="277"/>
      <c r="HB42" s="277"/>
      <c r="HC42" s="277"/>
      <c r="HD42" s="277"/>
      <c r="HE42" s="277"/>
      <c r="HF42" s="277"/>
      <c r="HG42" s="277"/>
      <c r="HH42" s="277"/>
      <c r="HI42" s="277"/>
      <c r="HJ42" s="277"/>
      <c r="HK42" s="277"/>
      <c r="HL42" s="277"/>
      <c r="HM42" s="277"/>
      <c r="HN42" s="277"/>
      <c r="HO42" s="277"/>
      <c r="HP42" s="277"/>
      <c r="HQ42" s="277"/>
      <c r="HR42" s="277"/>
      <c r="HS42" s="277"/>
      <c r="HT42" s="277"/>
      <c r="HU42" s="277"/>
      <c r="HV42" s="277"/>
      <c r="HW42" s="277"/>
      <c r="HX42" s="277"/>
      <c r="HY42" s="277"/>
      <c r="HZ42" s="277"/>
      <c r="IA42" s="277"/>
      <c r="IB42" s="277"/>
      <c r="IC42" s="277"/>
      <c r="ID42" s="277"/>
      <c r="IE42" s="277"/>
      <c r="IF42" s="277"/>
      <c r="IG42" s="277"/>
      <c r="IH42" s="277"/>
      <c r="II42" s="277"/>
      <c r="IJ42" s="277"/>
      <c r="IK42" s="277"/>
      <c r="IL42" s="277"/>
      <c r="IM42" s="277"/>
      <c r="IN42" s="277"/>
      <c r="IO42" s="277"/>
      <c r="IP42" s="277"/>
      <c r="IQ42" s="277"/>
      <c r="IR42" s="277"/>
      <c r="IS42" s="277"/>
      <c r="IT42" s="277"/>
      <c r="IU42" s="277"/>
      <c r="IV42" s="277"/>
      <c r="IW42" s="277"/>
    </row>
    <row r="43" spans="1:257" x14ac:dyDescent="0.2">
      <c r="A43" s="245">
        <v>1987</v>
      </c>
      <c r="B43" s="199">
        <v>70794.67876825</v>
      </c>
      <c r="C43" s="199">
        <v>376.31280185246447</v>
      </c>
      <c r="D43" s="199">
        <v>105272.3162612</v>
      </c>
      <c r="E43" s="199">
        <f>D43-F43</f>
        <v>50807.745184500003</v>
      </c>
      <c r="F43" s="199">
        <v>54464.571076699998</v>
      </c>
      <c r="G43" s="263">
        <v>20.5</v>
      </c>
      <c r="H43" s="280"/>
      <c r="I43" s="281"/>
      <c r="J43" s="236"/>
      <c r="K43" s="236"/>
      <c r="L43" s="236"/>
      <c r="M43" s="236"/>
      <c r="N43" s="236"/>
      <c r="O43" s="236"/>
      <c r="P43" s="236"/>
      <c r="Q43" s="236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7"/>
      <c r="DU43" s="277"/>
      <c r="DV43" s="277"/>
      <c r="DW43" s="277"/>
      <c r="DX43" s="277"/>
      <c r="DY43" s="277"/>
      <c r="DZ43" s="277"/>
      <c r="EA43" s="277"/>
      <c r="EB43" s="277"/>
      <c r="EC43" s="277"/>
      <c r="ED43" s="277"/>
      <c r="EE43" s="277"/>
      <c r="EF43" s="277"/>
      <c r="EG43" s="277"/>
      <c r="EH43" s="277"/>
      <c r="EI43" s="277"/>
      <c r="EJ43" s="277"/>
      <c r="EK43" s="277"/>
      <c r="EL43" s="277"/>
      <c r="EM43" s="277"/>
      <c r="EN43" s="277"/>
      <c r="EO43" s="277"/>
      <c r="EP43" s="277"/>
      <c r="EQ43" s="277"/>
      <c r="ER43" s="277"/>
      <c r="ES43" s="277"/>
      <c r="ET43" s="277"/>
      <c r="EU43" s="277"/>
      <c r="EV43" s="277"/>
      <c r="EW43" s="277"/>
      <c r="EX43" s="277"/>
      <c r="EY43" s="277"/>
      <c r="EZ43" s="277"/>
      <c r="FA43" s="277"/>
      <c r="FB43" s="277"/>
      <c r="FC43" s="277"/>
      <c r="FD43" s="277"/>
      <c r="FE43" s="277"/>
      <c r="FF43" s="277"/>
      <c r="FG43" s="277"/>
      <c r="FH43" s="277"/>
      <c r="FI43" s="277"/>
      <c r="FJ43" s="277"/>
      <c r="FK43" s="277"/>
      <c r="FL43" s="277"/>
      <c r="FM43" s="277"/>
      <c r="FN43" s="277"/>
      <c r="FO43" s="277"/>
      <c r="FP43" s="277"/>
      <c r="FQ43" s="277"/>
      <c r="FR43" s="277"/>
      <c r="FS43" s="277"/>
      <c r="FT43" s="277"/>
      <c r="FU43" s="277"/>
      <c r="FV43" s="277"/>
      <c r="FW43" s="277"/>
      <c r="FX43" s="277"/>
      <c r="FY43" s="277"/>
      <c r="FZ43" s="277"/>
      <c r="GA43" s="277"/>
      <c r="GB43" s="277"/>
      <c r="GC43" s="277"/>
      <c r="GD43" s="277"/>
      <c r="GE43" s="277"/>
      <c r="GF43" s="277"/>
      <c r="GG43" s="277"/>
      <c r="GH43" s="277"/>
      <c r="GI43" s="277"/>
      <c r="GJ43" s="277"/>
      <c r="GK43" s="277"/>
      <c r="GL43" s="277"/>
      <c r="GM43" s="277"/>
      <c r="GN43" s="277"/>
      <c r="GO43" s="277"/>
      <c r="GP43" s="277"/>
      <c r="GQ43" s="277"/>
      <c r="GR43" s="277"/>
      <c r="GS43" s="277"/>
      <c r="GT43" s="277"/>
      <c r="GU43" s="277"/>
      <c r="GV43" s="277"/>
      <c r="GW43" s="277"/>
      <c r="GX43" s="277"/>
      <c r="GY43" s="277"/>
      <c r="GZ43" s="277"/>
      <c r="HA43" s="277"/>
      <c r="HB43" s="277"/>
      <c r="HC43" s="277"/>
      <c r="HD43" s="277"/>
      <c r="HE43" s="277"/>
      <c r="HF43" s="277"/>
      <c r="HG43" s="277"/>
      <c r="HH43" s="277"/>
      <c r="HI43" s="277"/>
      <c r="HJ43" s="277"/>
      <c r="HK43" s="277"/>
      <c r="HL43" s="277"/>
      <c r="HM43" s="277"/>
      <c r="HN43" s="277"/>
      <c r="HO43" s="277"/>
      <c r="HP43" s="277"/>
      <c r="HQ43" s="277"/>
      <c r="HR43" s="277"/>
      <c r="HS43" s="277"/>
      <c r="HT43" s="277"/>
      <c r="HU43" s="277"/>
      <c r="HV43" s="277"/>
      <c r="HW43" s="277"/>
      <c r="HX43" s="277"/>
      <c r="HY43" s="277"/>
      <c r="HZ43" s="277"/>
      <c r="IA43" s="277"/>
      <c r="IB43" s="277"/>
      <c r="IC43" s="277"/>
      <c r="ID43" s="277"/>
      <c r="IE43" s="277"/>
      <c r="IF43" s="277"/>
      <c r="IG43" s="277"/>
      <c r="IH43" s="277"/>
      <c r="II43" s="277"/>
      <c r="IJ43" s="277"/>
      <c r="IK43" s="277"/>
      <c r="IL43" s="277"/>
      <c r="IM43" s="277"/>
      <c r="IN43" s="277"/>
      <c r="IO43" s="277"/>
      <c r="IP43" s="277"/>
      <c r="IQ43" s="277"/>
      <c r="IR43" s="277"/>
      <c r="IS43" s="277"/>
      <c r="IT43" s="277"/>
      <c r="IU43" s="277"/>
      <c r="IV43" s="277"/>
      <c r="IW43" s="277"/>
    </row>
    <row r="44" spans="1:257" x14ac:dyDescent="0.2">
      <c r="A44" s="245">
        <v>1988</v>
      </c>
      <c r="B44" s="199">
        <v>96031.792555000007</v>
      </c>
      <c r="C44" s="199">
        <v>605.02490886263308</v>
      </c>
      <c r="D44" s="199">
        <v>119218.185356</v>
      </c>
      <c r="E44" s="199">
        <f t="shared" ref="E44:E71" si="0">D44-F44</f>
        <v>57114.999773000003</v>
      </c>
      <c r="F44" s="199">
        <v>62103.185582999999</v>
      </c>
      <c r="G44" s="263">
        <v>23.333333333333332</v>
      </c>
      <c r="H44" s="280"/>
      <c r="I44" s="281"/>
      <c r="J44" s="236"/>
      <c r="K44" s="236"/>
      <c r="L44" s="236"/>
      <c r="M44" s="236"/>
      <c r="N44" s="236"/>
      <c r="O44" s="236"/>
      <c r="P44" s="236"/>
      <c r="Q44" s="236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  <c r="EV44" s="277"/>
      <c r="EW44" s="277"/>
      <c r="EX44" s="277"/>
      <c r="EY44" s="277"/>
      <c r="EZ44" s="277"/>
      <c r="FA44" s="277"/>
      <c r="FB44" s="277"/>
      <c r="FC44" s="277"/>
      <c r="FD44" s="277"/>
      <c r="FE44" s="277"/>
      <c r="FF44" s="277"/>
      <c r="FG44" s="277"/>
      <c r="FH44" s="277"/>
      <c r="FI44" s="277"/>
      <c r="FJ44" s="277"/>
      <c r="FK44" s="277"/>
      <c r="FL44" s="277"/>
      <c r="FM44" s="277"/>
      <c r="FN44" s="277"/>
      <c r="FO44" s="277"/>
      <c r="FP44" s="277"/>
      <c r="FQ44" s="277"/>
      <c r="FR44" s="277"/>
      <c r="FS44" s="277"/>
      <c r="FT44" s="277"/>
      <c r="FU44" s="277"/>
      <c r="FV44" s="277"/>
      <c r="FW44" s="277"/>
      <c r="FX44" s="277"/>
      <c r="FY44" s="277"/>
      <c r="FZ44" s="277"/>
      <c r="GA44" s="277"/>
      <c r="GB44" s="277"/>
      <c r="GC44" s="277"/>
      <c r="GD44" s="277"/>
      <c r="GE44" s="277"/>
      <c r="GF44" s="277"/>
      <c r="GG44" s="277"/>
      <c r="GH44" s="277"/>
      <c r="GI44" s="277"/>
      <c r="GJ44" s="277"/>
      <c r="GK44" s="277"/>
      <c r="GL44" s="277"/>
      <c r="GM44" s="277"/>
      <c r="GN44" s="277"/>
      <c r="GO44" s="277"/>
      <c r="GP44" s="277"/>
      <c r="GQ44" s="277"/>
      <c r="GR44" s="277"/>
      <c r="GS44" s="277"/>
      <c r="GT44" s="277"/>
      <c r="GU44" s="277"/>
      <c r="GV44" s="277"/>
      <c r="GW44" s="277"/>
      <c r="GX44" s="277"/>
      <c r="GY44" s="277"/>
      <c r="GZ44" s="277"/>
      <c r="HA44" s="277"/>
      <c r="HB44" s="277"/>
      <c r="HC44" s="277"/>
      <c r="HD44" s="277"/>
      <c r="HE44" s="277"/>
      <c r="HF44" s="277"/>
      <c r="HG44" s="277"/>
      <c r="HH44" s="277"/>
      <c r="HI44" s="277"/>
      <c r="HJ44" s="277"/>
      <c r="HK44" s="277"/>
      <c r="HL44" s="277"/>
      <c r="HM44" s="277"/>
      <c r="HN44" s="277"/>
      <c r="HO44" s="277"/>
      <c r="HP44" s="277"/>
      <c r="HQ44" s="277"/>
      <c r="HR44" s="277"/>
      <c r="HS44" s="277"/>
      <c r="HT44" s="277"/>
      <c r="HU44" s="277"/>
      <c r="HV44" s="277"/>
      <c r="HW44" s="277"/>
      <c r="HX44" s="277"/>
      <c r="HY44" s="277"/>
      <c r="HZ44" s="277"/>
      <c r="IA44" s="277"/>
      <c r="IB44" s="277"/>
      <c r="IC44" s="277"/>
      <c r="ID44" s="277"/>
      <c r="IE44" s="277"/>
      <c r="IF44" s="277"/>
      <c r="IG44" s="277"/>
      <c r="IH44" s="277"/>
      <c r="II44" s="277"/>
      <c r="IJ44" s="277"/>
      <c r="IK44" s="277"/>
      <c r="IL44" s="277"/>
      <c r="IM44" s="277"/>
      <c r="IN44" s="277"/>
      <c r="IO44" s="277"/>
      <c r="IP44" s="277"/>
      <c r="IQ44" s="277"/>
      <c r="IR44" s="277"/>
      <c r="IS44" s="277"/>
      <c r="IT44" s="277"/>
      <c r="IU44" s="277"/>
      <c r="IV44" s="277"/>
      <c r="IW44" s="277"/>
    </row>
    <row r="45" spans="1:257" x14ac:dyDescent="0.2">
      <c r="A45" s="245">
        <v>1989</v>
      </c>
      <c r="B45" s="199">
        <v>117267.51531610001</v>
      </c>
      <c r="C45" s="199">
        <v>757.065787904319</v>
      </c>
      <c r="D45" s="199">
        <v>130488.5792139</v>
      </c>
      <c r="E45" s="199">
        <f t="shared" si="0"/>
        <v>58493.432359300001</v>
      </c>
      <c r="F45" s="199">
        <v>71995.146854599996</v>
      </c>
      <c r="G45" s="263">
        <v>23.166666666666668</v>
      </c>
      <c r="H45" s="280"/>
      <c r="I45" s="281"/>
      <c r="J45" s="236"/>
      <c r="K45" s="236"/>
      <c r="L45" s="236"/>
      <c r="M45" s="236"/>
      <c r="N45" s="236"/>
      <c r="O45" s="236"/>
      <c r="P45" s="236"/>
      <c r="Q45" s="236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7"/>
      <c r="FF45" s="277"/>
      <c r="FG45" s="277"/>
      <c r="FH45" s="277"/>
      <c r="FI45" s="277"/>
      <c r="FJ45" s="277"/>
      <c r="FK45" s="277"/>
      <c r="FL45" s="277"/>
      <c r="FM45" s="277"/>
      <c r="FN45" s="277"/>
      <c r="FO45" s="277"/>
      <c r="FP45" s="277"/>
      <c r="FQ45" s="277"/>
      <c r="FR45" s="277"/>
      <c r="FS45" s="277"/>
      <c r="FT45" s="277"/>
      <c r="FU45" s="277"/>
      <c r="FV45" s="277"/>
      <c r="FW45" s="277"/>
      <c r="FX45" s="277"/>
      <c r="FY45" s="277"/>
      <c r="FZ45" s="277"/>
      <c r="GA45" s="277"/>
      <c r="GB45" s="277"/>
      <c r="GC45" s="277"/>
      <c r="GD45" s="277"/>
      <c r="GE45" s="277"/>
      <c r="GF45" s="277"/>
      <c r="GG45" s="277"/>
      <c r="GH45" s="277"/>
      <c r="GI45" s="277"/>
      <c r="GJ45" s="277"/>
      <c r="GK45" s="277"/>
      <c r="GL45" s="277"/>
      <c r="GM45" s="277"/>
      <c r="GN45" s="277"/>
      <c r="GO45" s="277"/>
      <c r="GP45" s="277"/>
      <c r="GQ45" s="277"/>
      <c r="GR45" s="277"/>
      <c r="GS45" s="277"/>
      <c r="GT45" s="277"/>
      <c r="GU45" s="277"/>
      <c r="GV45" s="277"/>
      <c r="GW45" s="277"/>
      <c r="GX45" s="277"/>
      <c r="GY45" s="277"/>
      <c r="GZ45" s="277"/>
      <c r="HA45" s="277"/>
      <c r="HB45" s="277"/>
      <c r="HC45" s="277"/>
      <c r="HD45" s="277"/>
      <c r="HE45" s="277"/>
      <c r="HF45" s="277"/>
      <c r="HG45" s="277"/>
      <c r="HH45" s="277"/>
      <c r="HI45" s="277"/>
      <c r="HJ45" s="277"/>
      <c r="HK45" s="277"/>
      <c r="HL45" s="277"/>
      <c r="HM45" s="277"/>
      <c r="HN45" s="277"/>
      <c r="HO45" s="277"/>
      <c r="HP45" s="277"/>
      <c r="HQ45" s="277"/>
      <c r="HR45" s="277"/>
      <c r="HS45" s="277"/>
      <c r="HT45" s="277"/>
      <c r="HU45" s="277"/>
      <c r="HV45" s="277"/>
      <c r="HW45" s="277"/>
      <c r="HX45" s="277"/>
      <c r="HY45" s="277"/>
      <c r="HZ45" s="277"/>
      <c r="IA45" s="277"/>
      <c r="IB45" s="277"/>
      <c r="IC45" s="277"/>
      <c r="ID45" s="277"/>
      <c r="IE45" s="277"/>
      <c r="IF45" s="277"/>
      <c r="IG45" s="277"/>
      <c r="IH45" s="277"/>
      <c r="II45" s="277"/>
      <c r="IJ45" s="277"/>
      <c r="IK45" s="277"/>
      <c r="IL45" s="277"/>
      <c r="IM45" s="277"/>
      <c r="IN45" s="277"/>
      <c r="IO45" s="277"/>
      <c r="IP45" s="277"/>
      <c r="IQ45" s="277"/>
      <c r="IR45" s="277"/>
      <c r="IS45" s="277"/>
      <c r="IT45" s="277"/>
      <c r="IU45" s="277"/>
      <c r="IV45" s="277"/>
      <c r="IW45" s="277"/>
    </row>
    <row r="46" spans="1:257" x14ac:dyDescent="0.2">
      <c r="A46" s="245">
        <v>1990</v>
      </c>
      <c r="B46" s="199">
        <v>177590.74659344999</v>
      </c>
      <c r="C46" s="199">
        <v>470.95163097727692</v>
      </c>
      <c r="D46" s="199">
        <v>186034.50243950001</v>
      </c>
      <c r="E46" s="199">
        <f t="shared" si="0"/>
        <v>78475.870332400009</v>
      </c>
      <c r="F46" s="199">
        <v>107558.6321071</v>
      </c>
      <c r="G46" s="263">
        <v>26.645833333333332</v>
      </c>
      <c r="H46" s="280"/>
      <c r="I46" s="237"/>
      <c r="J46" s="236"/>
      <c r="K46" s="236"/>
      <c r="L46" s="236"/>
      <c r="M46" s="236"/>
      <c r="N46" s="236"/>
      <c r="O46" s="236"/>
      <c r="P46" s="236"/>
      <c r="Q46" s="236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7"/>
      <c r="DU46" s="277"/>
      <c r="DV46" s="277"/>
      <c r="DW46" s="277"/>
      <c r="DX46" s="277"/>
      <c r="DY46" s="277"/>
      <c r="DZ46" s="277"/>
      <c r="EA46" s="277"/>
      <c r="EB46" s="277"/>
      <c r="EC46" s="277"/>
      <c r="ED46" s="277"/>
      <c r="EE46" s="277"/>
      <c r="EF46" s="277"/>
      <c r="EG46" s="277"/>
      <c r="EH46" s="277"/>
      <c r="EI46" s="277"/>
      <c r="EJ46" s="277"/>
      <c r="EK46" s="277"/>
      <c r="EL46" s="277"/>
      <c r="EM46" s="277"/>
      <c r="EN46" s="277"/>
      <c r="EO46" s="277"/>
      <c r="EP46" s="277"/>
      <c r="EQ46" s="277"/>
      <c r="ER46" s="277"/>
      <c r="ES46" s="277"/>
      <c r="ET46" s="277"/>
      <c r="EU46" s="277"/>
      <c r="EV46" s="277"/>
      <c r="EW46" s="277"/>
      <c r="EX46" s="277"/>
      <c r="EY46" s="277"/>
      <c r="EZ46" s="277"/>
      <c r="FA46" s="277"/>
      <c r="FB46" s="277"/>
      <c r="FC46" s="277"/>
      <c r="FD46" s="277"/>
      <c r="FE46" s="277"/>
      <c r="FF46" s="277"/>
      <c r="FG46" s="277"/>
      <c r="FH46" s="277"/>
      <c r="FI46" s="277"/>
      <c r="FJ46" s="277"/>
      <c r="FK46" s="277"/>
      <c r="FL46" s="277"/>
      <c r="FM46" s="277"/>
      <c r="FN46" s="277"/>
      <c r="FO46" s="277"/>
      <c r="FP46" s="277"/>
      <c r="FQ46" s="277"/>
      <c r="FR46" s="277"/>
      <c r="FS46" s="277"/>
      <c r="FT46" s="277"/>
      <c r="FU46" s="277"/>
      <c r="FV46" s="277"/>
      <c r="FW46" s="277"/>
      <c r="FX46" s="277"/>
      <c r="FY46" s="277"/>
      <c r="FZ46" s="277"/>
      <c r="GA46" s="277"/>
      <c r="GB46" s="277"/>
      <c r="GC46" s="277"/>
      <c r="GD46" s="277"/>
      <c r="GE46" s="277"/>
      <c r="GF46" s="277"/>
      <c r="GG46" s="277"/>
      <c r="GH46" s="277"/>
      <c r="GI46" s="277"/>
      <c r="GJ46" s="277"/>
      <c r="GK46" s="277"/>
      <c r="GL46" s="277"/>
      <c r="GM46" s="277"/>
      <c r="GN46" s="277"/>
      <c r="GO46" s="277"/>
      <c r="GP46" s="277"/>
      <c r="GQ46" s="277"/>
      <c r="GR46" s="277"/>
      <c r="GS46" s="277"/>
      <c r="GT46" s="277"/>
      <c r="GU46" s="277"/>
      <c r="GV46" s="277"/>
      <c r="GW46" s="277"/>
      <c r="GX46" s="277"/>
      <c r="GY46" s="277"/>
      <c r="GZ46" s="277"/>
      <c r="HA46" s="277"/>
      <c r="HB46" s="277"/>
      <c r="HC46" s="277"/>
      <c r="HD46" s="277"/>
      <c r="HE46" s="277"/>
      <c r="HF46" s="277"/>
      <c r="HG46" s="277"/>
      <c r="HH46" s="277"/>
      <c r="HI46" s="277"/>
      <c r="HJ46" s="277"/>
      <c r="HK46" s="277"/>
      <c r="HL46" s="277"/>
      <c r="HM46" s="277"/>
      <c r="HN46" s="277"/>
      <c r="HO46" s="277"/>
      <c r="HP46" s="277"/>
      <c r="HQ46" s="277"/>
      <c r="HR46" s="277"/>
      <c r="HS46" s="277"/>
      <c r="HT46" s="277"/>
      <c r="HU46" s="277"/>
      <c r="HV46" s="277"/>
      <c r="HW46" s="277"/>
      <c r="HX46" s="277"/>
      <c r="HY46" s="277"/>
      <c r="HZ46" s="277"/>
      <c r="IA46" s="277"/>
      <c r="IB46" s="277"/>
      <c r="IC46" s="277"/>
      <c r="ID46" s="277"/>
      <c r="IE46" s="277"/>
      <c r="IF46" s="277"/>
      <c r="IG46" s="277"/>
      <c r="IH46" s="277"/>
      <c r="II46" s="277"/>
      <c r="IJ46" s="277"/>
      <c r="IK46" s="277"/>
      <c r="IL46" s="277"/>
      <c r="IM46" s="277"/>
      <c r="IN46" s="277"/>
      <c r="IO46" s="277"/>
      <c r="IP46" s="277"/>
      <c r="IQ46" s="277"/>
      <c r="IR46" s="277"/>
      <c r="IS46" s="277"/>
      <c r="IT46" s="277"/>
      <c r="IU46" s="277"/>
      <c r="IV46" s="277"/>
      <c r="IW46" s="277"/>
    </row>
    <row r="47" spans="1:257" x14ac:dyDescent="0.2">
      <c r="A47" s="245">
        <v>1991</v>
      </c>
      <c r="B47" s="199">
        <v>241951.5906919</v>
      </c>
      <c r="C47" s="199">
        <v>899.42923362850331</v>
      </c>
      <c r="D47" s="199">
        <v>203950.57777890001</v>
      </c>
      <c r="E47" s="199">
        <f t="shared" si="0"/>
        <v>85827.545340500015</v>
      </c>
      <c r="F47" s="199">
        <v>118123.0324384</v>
      </c>
      <c r="G47" s="263">
        <v>31.891129032258064</v>
      </c>
      <c r="H47" s="280"/>
      <c r="I47" s="237"/>
      <c r="J47" s="236"/>
      <c r="K47" s="236"/>
      <c r="L47" s="236"/>
      <c r="M47" s="236"/>
      <c r="N47" s="236"/>
      <c r="O47" s="236"/>
      <c r="P47" s="236"/>
      <c r="Q47" s="236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77"/>
      <c r="ED47" s="277"/>
      <c r="EE47" s="277"/>
      <c r="EF47" s="277"/>
      <c r="EG47" s="277"/>
      <c r="EH47" s="277"/>
      <c r="EI47" s="277"/>
      <c r="EJ47" s="277"/>
      <c r="EK47" s="277"/>
      <c r="EL47" s="277"/>
      <c r="EM47" s="277"/>
      <c r="EN47" s="277"/>
      <c r="EO47" s="277"/>
      <c r="EP47" s="277"/>
      <c r="EQ47" s="277"/>
      <c r="ER47" s="277"/>
      <c r="ES47" s="277"/>
      <c r="ET47" s="277"/>
      <c r="EU47" s="277"/>
      <c r="EV47" s="277"/>
      <c r="EW47" s="277"/>
      <c r="EX47" s="277"/>
      <c r="EY47" s="277"/>
      <c r="EZ47" s="277"/>
      <c r="FA47" s="277"/>
      <c r="FB47" s="277"/>
      <c r="FC47" s="277"/>
      <c r="FD47" s="277"/>
      <c r="FE47" s="277"/>
      <c r="FF47" s="277"/>
      <c r="FG47" s="277"/>
      <c r="FH47" s="277"/>
      <c r="FI47" s="277"/>
      <c r="FJ47" s="277"/>
      <c r="FK47" s="277"/>
      <c r="FL47" s="277"/>
      <c r="FM47" s="277"/>
      <c r="FN47" s="277"/>
      <c r="FO47" s="277"/>
      <c r="FP47" s="277"/>
      <c r="FQ47" s="277"/>
      <c r="FR47" s="277"/>
      <c r="FS47" s="277"/>
      <c r="FT47" s="277"/>
      <c r="FU47" s="277"/>
      <c r="FV47" s="277"/>
      <c r="FW47" s="277"/>
      <c r="FX47" s="277"/>
      <c r="FY47" s="277"/>
      <c r="FZ47" s="277"/>
      <c r="GA47" s="277"/>
      <c r="GB47" s="277"/>
      <c r="GC47" s="277"/>
      <c r="GD47" s="277"/>
      <c r="GE47" s="277"/>
      <c r="GF47" s="277"/>
      <c r="GG47" s="277"/>
      <c r="GH47" s="277"/>
      <c r="GI47" s="277"/>
      <c r="GJ47" s="277"/>
      <c r="GK47" s="277"/>
      <c r="GL47" s="277"/>
      <c r="GM47" s="277"/>
      <c r="GN47" s="277"/>
      <c r="GO47" s="277"/>
      <c r="GP47" s="277"/>
      <c r="GQ47" s="277"/>
      <c r="GR47" s="277"/>
      <c r="GS47" s="277"/>
      <c r="GT47" s="277"/>
      <c r="GU47" s="277"/>
      <c r="GV47" s="277"/>
      <c r="GW47" s="277"/>
      <c r="GX47" s="277"/>
      <c r="GY47" s="277"/>
      <c r="GZ47" s="277"/>
      <c r="HA47" s="277"/>
      <c r="HB47" s="277"/>
      <c r="HC47" s="277"/>
      <c r="HD47" s="277"/>
      <c r="HE47" s="277"/>
      <c r="HF47" s="277"/>
      <c r="HG47" s="277"/>
      <c r="HH47" s="277"/>
      <c r="HI47" s="277"/>
      <c r="HJ47" s="277"/>
      <c r="HK47" s="277"/>
      <c r="HL47" s="277"/>
      <c r="HM47" s="277"/>
      <c r="HN47" s="277"/>
      <c r="HO47" s="277"/>
      <c r="HP47" s="277"/>
      <c r="HQ47" s="277"/>
      <c r="HR47" s="277"/>
      <c r="HS47" s="277"/>
      <c r="HT47" s="277"/>
      <c r="HU47" s="277"/>
      <c r="HV47" s="277"/>
      <c r="HW47" s="277"/>
      <c r="HX47" s="277"/>
      <c r="HY47" s="277"/>
      <c r="HZ47" s="277"/>
      <c r="IA47" s="277"/>
      <c r="IB47" s="277"/>
      <c r="IC47" s="277"/>
      <c r="ID47" s="277"/>
      <c r="IE47" s="277"/>
      <c r="IF47" s="277"/>
      <c r="IG47" s="277"/>
      <c r="IH47" s="277"/>
      <c r="II47" s="277"/>
      <c r="IJ47" s="277"/>
      <c r="IK47" s="277"/>
      <c r="IL47" s="277"/>
      <c r="IM47" s="277"/>
      <c r="IN47" s="277"/>
      <c r="IO47" s="277"/>
      <c r="IP47" s="277"/>
      <c r="IQ47" s="277"/>
      <c r="IR47" s="277"/>
      <c r="IS47" s="277"/>
      <c r="IT47" s="277"/>
      <c r="IU47" s="277"/>
      <c r="IV47" s="277"/>
      <c r="IW47" s="277"/>
    </row>
    <row r="48" spans="1:257" x14ac:dyDescent="0.2">
      <c r="A48" s="245">
        <v>1992</v>
      </c>
      <c r="B48" s="199">
        <v>288965.67658406001</v>
      </c>
      <c r="C48" s="199">
        <v>1095.9003652622332</v>
      </c>
      <c r="D48" s="199">
        <v>254258.67271049999</v>
      </c>
      <c r="E48" s="199">
        <f t="shared" si="0"/>
        <v>83163.900330299977</v>
      </c>
      <c r="F48" s="199">
        <v>171094.77238020001</v>
      </c>
      <c r="G48" s="263">
        <v>19.590725806451612</v>
      </c>
      <c r="H48" s="280"/>
      <c r="I48" s="237"/>
      <c r="J48" s="236"/>
      <c r="K48" s="236"/>
      <c r="L48" s="236"/>
      <c r="M48" s="236"/>
      <c r="N48" s="236"/>
      <c r="O48" s="236"/>
      <c r="P48" s="236"/>
      <c r="Q48" s="236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277"/>
      <c r="DR48" s="277"/>
      <c r="DS48" s="277"/>
      <c r="DT48" s="277"/>
      <c r="DU48" s="277"/>
      <c r="DV48" s="277"/>
      <c r="DW48" s="277"/>
      <c r="DX48" s="277"/>
      <c r="DY48" s="277"/>
      <c r="DZ48" s="277"/>
      <c r="EA48" s="277"/>
      <c r="EB48" s="277"/>
      <c r="EC48" s="277"/>
      <c r="ED48" s="277"/>
      <c r="EE48" s="277"/>
      <c r="EF48" s="277"/>
      <c r="EG48" s="277"/>
      <c r="EH48" s="277"/>
      <c r="EI48" s="277"/>
      <c r="EJ48" s="277"/>
      <c r="EK48" s="277"/>
      <c r="EL48" s="277"/>
      <c r="EM48" s="277"/>
      <c r="EN48" s="277"/>
      <c r="EO48" s="277"/>
      <c r="EP48" s="277"/>
      <c r="EQ48" s="277"/>
      <c r="ER48" s="277"/>
      <c r="ES48" s="277"/>
      <c r="ET48" s="277"/>
      <c r="EU48" s="277"/>
      <c r="EV48" s="277"/>
      <c r="EW48" s="277"/>
      <c r="EX48" s="277"/>
      <c r="EY48" s="277"/>
      <c r="EZ48" s="277"/>
      <c r="FA48" s="277"/>
      <c r="FB48" s="277"/>
      <c r="FC48" s="277"/>
      <c r="FD48" s="277"/>
      <c r="FE48" s="277"/>
      <c r="FF48" s="277"/>
      <c r="FG48" s="277"/>
      <c r="FH48" s="277"/>
      <c r="FI48" s="277"/>
      <c r="FJ48" s="277"/>
      <c r="FK48" s="277"/>
      <c r="FL48" s="277"/>
      <c r="FM48" s="277"/>
      <c r="FN48" s="277"/>
      <c r="FO48" s="277"/>
      <c r="FP48" s="277"/>
      <c r="FQ48" s="277"/>
      <c r="FR48" s="277"/>
      <c r="FS48" s="277"/>
      <c r="FT48" s="277"/>
      <c r="FU48" s="277"/>
      <c r="FV48" s="277"/>
      <c r="FW48" s="277"/>
      <c r="FX48" s="277"/>
      <c r="FY48" s="277"/>
      <c r="FZ48" s="277"/>
      <c r="GA48" s="277"/>
      <c r="GB48" s="277"/>
      <c r="GC48" s="277"/>
      <c r="GD48" s="277"/>
      <c r="GE48" s="277"/>
      <c r="GF48" s="277"/>
      <c r="GG48" s="277"/>
      <c r="GH48" s="277"/>
      <c r="GI48" s="277"/>
      <c r="GJ48" s="277"/>
      <c r="GK48" s="277"/>
      <c r="GL48" s="277"/>
      <c r="GM48" s="277"/>
      <c r="GN48" s="277"/>
      <c r="GO48" s="277"/>
      <c r="GP48" s="277"/>
      <c r="GQ48" s="277"/>
      <c r="GR48" s="277"/>
      <c r="GS48" s="277"/>
      <c r="GT48" s="277"/>
      <c r="GU48" s="277"/>
      <c r="GV48" s="277"/>
      <c r="GW48" s="277"/>
      <c r="GX48" s="277"/>
      <c r="GY48" s="277"/>
      <c r="GZ48" s="277"/>
      <c r="HA48" s="277"/>
      <c r="HB48" s="277"/>
      <c r="HC48" s="277"/>
      <c r="HD48" s="277"/>
      <c r="HE48" s="277"/>
      <c r="HF48" s="277"/>
      <c r="HG48" s="277"/>
      <c r="HH48" s="277"/>
      <c r="HI48" s="277"/>
      <c r="HJ48" s="277"/>
      <c r="HK48" s="277"/>
      <c r="HL48" s="277"/>
      <c r="HM48" s="277"/>
      <c r="HN48" s="277"/>
      <c r="HO48" s="277"/>
      <c r="HP48" s="277"/>
      <c r="HQ48" s="277"/>
      <c r="HR48" s="277"/>
      <c r="HS48" s="277"/>
      <c r="HT48" s="277"/>
      <c r="HU48" s="277"/>
      <c r="HV48" s="277"/>
      <c r="HW48" s="277"/>
      <c r="HX48" s="277"/>
      <c r="HY48" s="277"/>
      <c r="HZ48" s="277"/>
      <c r="IA48" s="277"/>
      <c r="IB48" s="277"/>
      <c r="IC48" s="277"/>
      <c r="ID48" s="277"/>
      <c r="IE48" s="277"/>
      <c r="IF48" s="277"/>
      <c r="IG48" s="277"/>
      <c r="IH48" s="277"/>
      <c r="II48" s="277"/>
      <c r="IJ48" s="277"/>
      <c r="IK48" s="277"/>
      <c r="IL48" s="277"/>
      <c r="IM48" s="277"/>
      <c r="IN48" s="277"/>
      <c r="IO48" s="277"/>
      <c r="IP48" s="277"/>
      <c r="IQ48" s="277"/>
      <c r="IR48" s="277"/>
      <c r="IS48" s="277"/>
      <c r="IT48" s="277"/>
      <c r="IU48" s="277"/>
      <c r="IV48" s="277"/>
      <c r="IW48" s="277"/>
    </row>
    <row r="49" spans="1:17" s="277" customFormat="1" x14ac:dyDescent="0.2">
      <c r="A49" s="245">
        <v>1993</v>
      </c>
      <c r="B49" s="199">
        <v>348475.73246561998</v>
      </c>
      <c r="C49" s="199">
        <v>1039.1859550855825</v>
      </c>
      <c r="D49" s="199">
        <v>317423.39910669997</v>
      </c>
      <c r="E49" s="199">
        <f t="shared" si="0"/>
        <v>89414.855567199964</v>
      </c>
      <c r="F49" s="199">
        <v>228008.54353950001</v>
      </c>
      <c r="G49" s="263">
        <v>20.372020609318998</v>
      </c>
      <c r="H49" s="280"/>
      <c r="I49" s="237"/>
      <c r="J49" s="236"/>
      <c r="K49" s="236"/>
      <c r="L49" s="236"/>
      <c r="M49" s="236"/>
      <c r="N49" s="236"/>
      <c r="O49" s="236"/>
      <c r="P49" s="236"/>
      <c r="Q49" s="236"/>
    </row>
    <row r="50" spans="1:17" s="277" customFormat="1" x14ac:dyDescent="0.2">
      <c r="A50" s="245">
        <v>1994</v>
      </c>
      <c r="B50" s="199">
        <v>415231.60703209002</v>
      </c>
      <c r="C50" s="199">
        <v>1000.1594203533808</v>
      </c>
      <c r="D50" s="199">
        <v>385321.36865229998</v>
      </c>
      <c r="E50" s="199">
        <f t="shared" si="0"/>
        <v>118870.32660009997</v>
      </c>
      <c r="F50" s="199">
        <v>266451.04205220001</v>
      </c>
      <c r="G50" s="263">
        <v>24.290924219150025</v>
      </c>
      <c r="H50" s="280"/>
      <c r="I50" s="237"/>
      <c r="J50" s="236"/>
      <c r="K50" s="236"/>
      <c r="L50" s="236"/>
      <c r="M50" s="236"/>
      <c r="N50" s="236"/>
      <c r="O50" s="236"/>
      <c r="P50" s="236"/>
      <c r="Q50" s="236"/>
    </row>
    <row r="51" spans="1:17" s="277" customFormat="1" x14ac:dyDescent="0.2">
      <c r="A51" s="245">
        <v>1995</v>
      </c>
      <c r="B51" s="199">
        <v>454785.93582476</v>
      </c>
      <c r="C51" s="199">
        <v>1169.8591718859145</v>
      </c>
      <c r="D51" s="199">
        <v>427884.53527019999</v>
      </c>
      <c r="E51" s="199">
        <f t="shared" si="0"/>
        <v>132504.05106129998</v>
      </c>
      <c r="F51" s="199">
        <v>295380.48420890002</v>
      </c>
      <c r="G51" s="263">
        <v>31.185925499231953</v>
      </c>
      <c r="H51" s="280"/>
      <c r="I51" s="237"/>
      <c r="J51" s="236"/>
      <c r="K51" s="236"/>
      <c r="L51" s="236"/>
      <c r="M51" s="236"/>
      <c r="N51" s="236"/>
      <c r="O51" s="236"/>
      <c r="P51" s="236"/>
      <c r="Q51" s="236"/>
    </row>
    <row r="52" spans="1:17" s="277" customFormat="1" x14ac:dyDescent="0.2">
      <c r="A52" s="245">
        <f>A51+1</f>
        <v>1996</v>
      </c>
      <c r="B52" s="199">
        <v>608655.63645415998</v>
      </c>
      <c r="C52" s="199">
        <v>1076.3608702280083</v>
      </c>
      <c r="D52" s="199">
        <v>650567.81814460002</v>
      </c>
      <c r="E52" s="199">
        <f t="shared" si="0"/>
        <v>300879.61866480001</v>
      </c>
      <c r="F52" s="199">
        <v>349688.19947980001</v>
      </c>
      <c r="G52" s="263">
        <v>24.157647694969722</v>
      </c>
      <c r="H52" s="280"/>
      <c r="I52" s="237"/>
      <c r="J52" s="236"/>
      <c r="K52" s="236"/>
      <c r="L52" s="236"/>
      <c r="M52" s="236"/>
      <c r="N52" s="236"/>
      <c r="O52" s="236"/>
      <c r="P52" s="236"/>
      <c r="Q52" s="236"/>
    </row>
    <row r="53" spans="1:17" s="277" customFormat="1" x14ac:dyDescent="0.2">
      <c r="A53" s="245">
        <f>A52+1</f>
        <v>1997</v>
      </c>
      <c r="B53" s="199">
        <v>646231.29203639005</v>
      </c>
      <c r="C53" s="199">
        <v>1183.1112841409179</v>
      </c>
      <c r="D53" s="199">
        <v>841683.71497345995</v>
      </c>
      <c r="E53" s="199">
        <f t="shared" si="0"/>
        <v>398094.62712925993</v>
      </c>
      <c r="F53" s="199">
        <v>443589.08784420002</v>
      </c>
      <c r="G53" s="263">
        <v>20.900326420890934</v>
      </c>
      <c r="H53" s="280"/>
      <c r="I53" s="237"/>
      <c r="J53" s="236"/>
      <c r="K53" s="236"/>
      <c r="L53" s="236"/>
      <c r="M53" s="236"/>
      <c r="N53" s="236"/>
      <c r="O53" s="236"/>
      <c r="P53" s="236"/>
      <c r="Q53" s="236"/>
    </row>
    <row r="54" spans="1:17" s="277" customFormat="1" x14ac:dyDescent="0.2">
      <c r="A54" s="245">
        <f t="shared" ref="A54:A71" si="1">A53+1</f>
        <v>1998</v>
      </c>
      <c r="B54" s="199">
        <v>843982.26921576995</v>
      </c>
      <c r="C54" s="199">
        <v>1044.36740128304</v>
      </c>
      <c r="D54" s="199">
        <v>1145544.0056497699</v>
      </c>
      <c r="E54" s="199">
        <f t="shared" si="0"/>
        <v>475729.56224046997</v>
      </c>
      <c r="F54" s="199">
        <v>669814.44340929994</v>
      </c>
      <c r="G54" s="263">
        <v>20.237029569892474</v>
      </c>
      <c r="H54" s="280"/>
      <c r="I54" s="237"/>
      <c r="J54" s="236"/>
      <c r="K54" s="236"/>
      <c r="L54" s="236"/>
      <c r="M54" s="236"/>
      <c r="N54" s="236"/>
      <c r="O54" s="236"/>
      <c r="P54" s="236"/>
      <c r="Q54" s="236"/>
    </row>
    <row r="55" spans="1:17" s="277" customFormat="1" x14ac:dyDescent="0.2">
      <c r="A55" s="245">
        <f t="shared" si="1"/>
        <v>1999</v>
      </c>
      <c r="B55" s="199">
        <v>990477.04483842</v>
      </c>
      <c r="C55" s="199">
        <v>1467.816895576962</v>
      </c>
      <c r="D55" s="199">
        <v>1169159.2595416</v>
      </c>
      <c r="E55" s="199">
        <f t="shared" si="0"/>
        <v>376652.28043000004</v>
      </c>
      <c r="F55" s="199">
        <v>792506.97911159997</v>
      </c>
      <c r="G55" s="263">
        <v>22.011984767025087</v>
      </c>
      <c r="H55" s="280"/>
      <c r="I55" s="237"/>
      <c r="J55" s="236"/>
      <c r="K55" s="236"/>
      <c r="L55" s="236"/>
      <c r="M55" s="236"/>
      <c r="N55" s="236"/>
      <c r="O55" s="236"/>
      <c r="P55" s="236"/>
      <c r="Q55" s="236"/>
    </row>
    <row r="56" spans="1:17" s="277" customFormat="1" x14ac:dyDescent="0.2">
      <c r="A56" s="245">
        <f t="shared" si="1"/>
        <v>2000</v>
      </c>
      <c r="B56" s="199">
        <v>1196441.5625680101</v>
      </c>
      <c r="C56" s="199">
        <v>1281.7523465422362</v>
      </c>
      <c r="D56" s="199">
        <v>1407531.02967097</v>
      </c>
      <c r="E56" s="199">
        <f t="shared" si="0"/>
        <v>376744.0209758901</v>
      </c>
      <c r="F56" s="199">
        <v>1030787.0086950799</v>
      </c>
      <c r="G56" s="263">
        <v>17.093167562724016</v>
      </c>
      <c r="H56" s="280"/>
      <c r="I56" s="237"/>
      <c r="J56" s="236"/>
      <c r="K56" s="236"/>
      <c r="L56" s="236"/>
      <c r="M56" s="236"/>
      <c r="N56" s="236"/>
      <c r="O56" s="236"/>
      <c r="P56" s="236"/>
      <c r="Q56" s="236"/>
    </row>
    <row r="57" spans="1:17" s="277" customFormat="1" x14ac:dyDescent="0.2">
      <c r="A57" s="245">
        <f t="shared" si="1"/>
        <v>2001</v>
      </c>
      <c r="B57" s="199">
        <v>1335123.05267569</v>
      </c>
      <c r="C57" s="199">
        <v>1141.6526959493831</v>
      </c>
      <c r="D57" s="199">
        <v>1483403.1071015701</v>
      </c>
      <c r="E57" s="199">
        <f t="shared" si="0"/>
        <v>213455.98855569004</v>
      </c>
      <c r="F57" s="199">
        <v>1269947.1185458801</v>
      </c>
      <c r="G57" s="263">
        <v>15.076254480286737</v>
      </c>
      <c r="H57" s="280"/>
      <c r="I57" s="237"/>
      <c r="J57" s="236"/>
      <c r="K57" s="236"/>
      <c r="L57" s="236"/>
      <c r="M57" s="236"/>
      <c r="N57" s="236"/>
      <c r="O57" s="236"/>
      <c r="P57" s="236"/>
      <c r="Q57" s="236"/>
    </row>
    <row r="58" spans="1:17" s="277" customFormat="1" x14ac:dyDescent="0.2">
      <c r="A58" s="245">
        <f t="shared" si="1"/>
        <v>2002</v>
      </c>
      <c r="B58" s="199">
        <v>1605735.41878244</v>
      </c>
      <c r="C58" s="199">
        <v>1297.1265007164025</v>
      </c>
      <c r="D58" s="199">
        <v>1890978.06294213</v>
      </c>
      <c r="E58" s="199">
        <f t="shared" si="0"/>
        <v>349697.88221762003</v>
      </c>
      <c r="F58" s="199">
        <v>1541280.18072451</v>
      </c>
      <c r="G58" s="263">
        <v>17.148251088069639</v>
      </c>
      <c r="H58" s="280"/>
      <c r="I58" s="237"/>
      <c r="J58" s="236"/>
      <c r="K58" s="236"/>
      <c r="L58" s="236"/>
      <c r="M58" s="236"/>
      <c r="N58" s="236"/>
      <c r="O58" s="236"/>
      <c r="P58" s="236"/>
      <c r="Q58" s="236"/>
    </row>
    <row r="59" spans="1:17" s="277" customFormat="1" x14ac:dyDescent="0.2">
      <c r="A59" s="245">
        <f t="shared" si="1"/>
        <v>2003</v>
      </c>
      <c r="B59" s="199">
        <v>1886315.1639143301</v>
      </c>
      <c r="C59" s="199">
        <v>1493.9788012594531</v>
      </c>
      <c r="D59" s="199">
        <v>2326026.8031464899</v>
      </c>
      <c r="E59" s="199">
        <f t="shared" si="0"/>
        <v>477762.12019086001</v>
      </c>
      <c r="F59" s="199">
        <v>1848264.6829556299</v>
      </c>
      <c r="G59" s="263">
        <v>15.70132328469022</v>
      </c>
      <c r="H59" s="280"/>
      <c r="I59" s="237"/>
      <c r="J59" s="236"/>
      <c r="K59" s="236"/>
      <c r="L59" s="236"/>
      <c r="M59" s="236"/>
      <c r="N59" s="236"/>
      <c r="O59" s="236"/>
      <c r="P59" s="236"/>
      <c r="Q59" s="236"/>
    </row>
    <row r="60" spans="1:17" s="277" customFormat="1" x14ac:dyDescent="0.2">
      <c r="A60" s="245">
        <f t="shared" si="1"/>
        <v>2004</v>
      </c>
      <c r="B60" s="199">
        <v>2759866.1887231101</v>
      </c>
      <c r="C60" s="199">
        <v>1825.3265877439251</v>
      </c>
      <c r="D60" s="199">
        <v>2936197.8137663002</v>
      </c>
      <c r="E60" s="199">
        <f t="shared" si="0"/>
        <v>763247.15937500028</v>
      </c>
      <c r="F60" s="199">
        <v>2172950.6543912999</v>
      </c>
      <c r="G60" s="263">
        <v>13.828091397849462</v>
      </c>
      <c r="H60" s="280"/>
      <c r="I60" s="237"/>
      <c r="J60" s="236"/>
      <c r="K60" s="236"/>
      <c r="L60" s="236"/>
      <c r="M60" s="236"/>
      <c r="N60" s="236"/>
      <c r="O60" s="236"/>
      <c r="P60" s="236"/>
      <c r="Q60" s="236"/>
    </row>
    <row r="61" spans="1:17" s="277" customFormat="1" x14ac:dyDescent="0.2">
      <c r="A61" s="245">
        <f t="shared" si="1"/>
        <v>2005</v>
      </c>
      <c r="B61" s="199">
        <v>3322922.06797898</v>
      </c>
      <c r="C61" s="199">
        <v>2914.4349326401339</v>
      </c>
      <c r="D61" s="199">
        <v>3505584.9805379598</v>
      </c>
      <c r="E61" s="199">
        <f t="shared" si="0"/>
        <v>703992.40072512999</v>
      </c>
      <c r="F61" s="199">
        <v>2801592.5798128298</v>
      </c>
      <c r="G61" s="263">
        <v>15.223959933435742</v>
      </c>
      <c r="H61" s="280"/>
      <c r="I61" s="237"/>
      <c r="J61" s="236"/>
      <c r="K61" s="236"/>
      <c r="L61" s="236"/>
      <c r="M61" s="236"/>
      <c r="N61" s="236"/>
      <c r="O61" s="236"/>
      <c r="P61" s="236"/>
      <c r="Q61" s="236"/>
    </row>
    <row r="62" spans="1:17" s="277" customFormat="1" x14ac:dyDescent="0.2">
      <c r="A62" s="245">
        <f t="shared" si="1"/>
        <v>2006</v>
      </c>
      <c r="B62" s="199">
        <v>3896967.8090822599</v>
      </c>
      <c r="C62" s="199">
        <v>3645.5599074547622</v>
      </c>
      <c r="D62" s="199">
        <v>4181531.4934304301</v>
      </c>
      <c r="E62" s="199">
        <f t="shared" si="0"/>
        <v>602893.10370374005</v>
      </c>
      <c r="F62" s="199">
        <v>3578638.38972669</v>
      </c>
      <c r="G62" s="263">
        <v>13.891577060931901</v>
      </c>
      <c r="H62" s="280"/>
      <c r="I62" s="237"/>
      <c r="J62" s="236"/>
      <c r="K62" s="236"/>
      <c r="L62" s="236"/>
      <c r="M62" s="236"/>
      <c r="N62" s="236"/>
      <c r="O62" s="236"/>
      <c r="P62" s="236"/>
      <c r="Q62" s="236"/>
    </row>
    <row r="63" spans="1:17" s="277" customFormat="1" x14ac:dyDescent="0.2">
      <c r="A63" s="245">
        <f t="shared" si="1"/>
        <v>2007</v>
      </c>
      <c r="B63" s="199">
        <v>4468709.9621709501</v>
      </c>
      <c r="C63" s="199">
        <v>3849.9032272306363</v>
      </c>
      <c r="D63" s="199">
        <v>5380933.7406422496</v>
      </c>
      <c r="E63" s="199">
        <f t="shared" si="0"/>
        <v>418656.36599005945</v>
      </c>
      <c r="F63" s="199">
        <v>4962277.3746521901</v>
      </c>
      <c r="G63" s="263">
        <v>7.9000224014336906</v>
      </c>
      <c r="H63" s="280"/>
      <c r="I63" s="237"/>
      <c r="J63" s="236"/>
      <c r="K63" s="236"/>
      <c r="L63" s="236"/>
      <c r="M63" s="236"/>
      <c r="N63" s="236"/>
      <c r="O63" s="236"/>
      <c r="P63" s="236"/>
      <c r="Q63" s="236"/>
    </row>
    <row r="64" spans="1:17" s="277" customFormat="1" x14ac:dyDescent="0.2">
      <c r="A64" s="245">
        <f t="shared" si="1"/>
        <v>2008</v>
      </c>
      <c r="B64" s="199">
        <v>5843548.4146729102</v>
      </c>
      <c r="C64" s="199">
        <v>3624.9682419664941</v>
      </c>
      <c r="D64" s="199">
        <v>7072716.8537891498</v>
      </c>
      <c r="E64" s="199">
        <f t="shared" si="0"/>
        <v>520460.37114692014</v>
      </c>
      <c r="F64" s="199">
        <v>6552256.4826422296</v>
      </c>
      <c r="G64" s="263">
        <v>7.3764962612779641</v>
      </c>
      <c r="H64" s="280"/>
      <c r="I64" s="237"/>
      <c r="J64" s="236"/>
      <c r="K64" s="236"/>
      <c r="L64" s="236"/>
      <c r="M64" s="236"/>
      <c r="N64" s="236"/>
      <c r="O64" s="236"/>
      <c r="P64" s="236"/>
      <c r="Q64" s="236"/>
    </row>
    <row r="65" spans="1:17" s="277" customFormat="1" x14ac:dyDescent="0.2">
      <c r="A65" s="245">
        <f t="shared" si="1"/>
        <v>2009</v>
      </c>
      <c r="B65" s="199">
        <v>6824208.6430924097</v>
      </c>
      <c r="C65" s="199">
        <v>4830.0970676256939</v>
      </c>
      <c r="D65" s="199">
        <v>7542988.89242939</v>
      </c>
      <c r="E65" s="199">
        <f t="shared" si="0"/>
        <v>763336.13082175981</v>
      </c>
      <c r="F65" s="199">
        <v>6779652.7616076302</v>
      </c>
      <c r="G65" s="263">
        <v>11.047175819252432</v>
      </c>
      <c r="H65" s="280"/>
      <c r="I65" s="237"/>
      <c r="J65" s="236"/>
      <c r="K65" s="236"/>
      <c r="L65" s="236"/>
      <c r="M65" s="236"/>
      <c r="N65" s="236"/>
      <c r="O65" s="236"/>
      <c r="P65" s="236"/>
      <c r="Q65" s="236"/>
    </row>
    <row r="66" spans="1:17" s="277" customFormat="1" x14ac:dyDescent="0.2">
      <c r="A66" s="245">
        <f t="shared" si="1"/>
        <v>2010</v>
      </c>
      <c r="B66" s="199">
        <v>7006955.2881014803</v>
      </c>
      <c r="C66" s="199">
        <v>5312.393648383284</v>
      </c>
      <c r="D66" s="199">
        <v>7881000.3287268104</v>
      </c>
      <c r="E66" s="199">
        <f t="shared" si="0"/>
        <v>776202.0791983502</v>
      </c>
      <c r="F66" s="199">
        <v>7104798.2495284602</v>
      </c>
      <c r="G66" s="263">
        <v>7.9279233870967749</v>
      </c>
      <c r="H66" s="280"/>
      <c r="I66" s="237"/>
      <c r="J66" s="236"/>
      <c r="K66" s="236"/>
      <c r="L66" s="236"/>
      <c r="M66" s="236"/>
      <c r="N66" s="236"/>
      <c r="O66" s="236"/>
      <c r="P66" s="236"/>
      <c r="Q66" s="236"/>
    </row>
    <row r="67" spans="1:17" s="277" customFormat="1" x14ac:dyDescent="0.2">
      <c r="A67" s="245">
        <f t="shared" si="1"/>
        <v>2011</v>
      </c>
      <c r="B67" s="199">
        <v>7418313.7312592901</v>
      </c>
      <c r="C67" s="199">
        <v>4767.7582342805945</v>
      </c>
      <c r="D67" s="199">
        <v>9117920.3407865409</v>
      </c>
      <c r="E67" s="199">
        <f t="shared" si="0"/>
        <v>1131221.444806451</v>
      </c>
      <c r="F67" s="199">
        <v>7986698.8959800899</v>
      </c>
      <c r="G67" s="263">
        <v>7.5014432923707117</v>
      </c>
      <c r="H67" s="280"/>
      <c r="I67" s="237"/>
      <c r="J67" s="236"/>
      <c r="K67" s="236"/>
      <c r="L67" s="236"/>
      <c r="M67" s="236"/>
      <c r="N67" s="236"/>
      <c r="O67" s="236"/>
      <c r="P67" s="236"/>
      <c r="Q67" s="236"/>
    </row>
    <row r="68" spans="1:17" s="277" customFormat="1" x14ac:dyDescent="0.2">
      <c r="A68" s="245">
        <f t="shared" si="1"/>
        <v>2012</v>
      </c>
      <c r="B68" s="199">
        <v>8314035.9458921095</v>
      </c>
      <c r="C68" s="199">
        <v>6626.9357224505738</v>
      </c>
      <c r="D68" s="199">
        <v>9826139.7774324995</v>
      </c>
      <c r="E68" s="199">
        <f t="shared" si="0"/>
        <v>833966.40181753971</v>
      </c>
      <c r="F68" s="199">
        <v>8992173.3756149597</v>
      </c>
      <c r="G68" s="263">
        <v>9.6683460017303187</v>
      </c>
      <c r="H68" s="280"/>
      <c r="I68" s="237"/>
      <c r="J68" s="236"/>
      <c r="K68" s="236"/>
      <c r="L68" s="236"/>
      <c r="M68" s="236"/>
      <c r="N68" s="236"/>
      <c r="O68" s="236"/>
      <c r="P68" s="236"/>
      <c r="Q68" s="236"/>
    </row>
    <row r="69" spans="1:17" s="277" customFormat="1" x14ac:dyDescent="0.2">
      <c r="A69" s="245">
        <f t="shared" si="1"/>
        <v>2013</v>
      </c>
      <c r="B69" s="199">
        <v>9189038.3824475203</v>
      </c>
      <c r="C69" s="199">
        <v>8024.5345769006535</v>
      </c>
      <c r="D69" s="199">
        <v>11417944.9921235</v>
      </c>
      <c r="E69" s="199">
        <f t="shared" si="0"/>
        <v>1368246.6138744988</v>
      </c>
      <c r="F69" s="199">
        <v>10049698.378249001</v>
      </c>
      <c r="G69" s="263">
        <v>6.9591506656426008</v>
      </c>
      <c r="H69" s="280"/>
      <c r="I69" s="237"/>
      <c r="J69" s="236"/>
      <c r="K69" s="236"/>
      <c r="L69" s="236"/>
      <c r="M69" s="236"/>
      <c r="N69" s="236"/>
      <c r="O69" s="236"/>
      <c r="P69" s="236"/>
      <c r="Q69" s="236"/>
    </row>
    <row r="70" spans="1:17" s="277" customFormat="1" x14ac:dyDescent="0.2">
      <c r="A70" s="245">
        <f t="shared" si="1"/>
        <v>2014</v>
      </c>
      <c r="B70" s="199">
        <v>10690670.0619867</v>
      </c>
      <c r="C70" s="199">
        <v>8225.8621387372987</v>
      </c>
      <c r="D70" s="199">
        <v>13524606.991852099</v>
      </c>
      <c r="E70" s="199">
        <f t="shared" si="0"/>
        <v>1777516.7731357999</v>
      </c>
      <c r="F70" s="199">
        <v>11747090.218716299</v>
      </c>
      <c r="G70" s="263">
        <v>6.8864989759344581</v>
      </c>
      <c r="H70" s="280"/>
      <c r="I70" s="237"/>
      <c r="J70" s="236"/>
      <c r="K70" s="236"/>
      <c r="L70" s="236"/>
      <c r="M70" s="236"/>
      <c r="N70" s="236"/>
      <c r="O70" s="236"/>
      <c r="P70" s="236"/>
      <c r="Q70" s="236"/>
    </row>
    <row r="71" spans="1:17" s="277" customFormat="1" x14ac:dyDescent="0.2">
      <c r="A71" s="245">
        <f t="shared" si="1"/>
        <v>2015</v>
      </c>
      <c r="B71" s="199">
        <v>11639771.8285161</v>
      </c>
      <c r="C71" s="199">
        <v>7825.8090076214621</v>
      </c>
      <c r="D71" s="199">
        <v>15373735.0590408</v>
      </c>
      <c r="E71" s="199">
        <f t="shared" si="0"/>
        <v>2356364.5234210994</v>
      </c>
      <c r="F71" s="199">
        <v>13017370.5356197</v>
      </c>
      <c r="G71" s="263">
        <v>6.7368317972350233</v>
      </c>
      <c r="H71" s="280"/>
      <c r="I71" s="237"/>
      <c r="J71" s="236"/>
      <c r="K71" s="236"/>
      <c r="L71" s="236"/>
      <c r="M71" s="236"/>
      <c r="N71" s="236"/>
      <c r="O71" s="236"/>
      <c r="P71" s="236"/>
      <c r="Q71" s="236"/>
    </row>
    <row r="72" spans="1:17" s="277" customFormat="1" ht="12.6" customHeight="1" x14ac:dyDescent="0.2">
      <c r="A72" s="245"/>
      <c r="B72" s="126"/>
      <c r="C72" s="126"/>
      <c r="D72" s="126"/>
      <c r="E72" s="126"/>
      <c r="F72" s="126"/>
      <c r="G72" s="126"/>
      <c r="H72" s="126"/>
      <c r="I72" s="124"/>
      <c r="J72" s="124"/>
      <c r="K72" s="124"/>
      <c r="L72" s="124"/>
      <c r="M72" s="124"/>
      <c r="N72" s="124"/>
      <c r="O72" s="124"/>
      <c r="P72" s="124"/>
      <c r="Q72" s="124"/>
    </row>
    <row r="73" spans="1:17" s="277" customFormat="1" x14ac:dyDescent="0.2">
      <c r="A73" s="297" t="s">
        <v>500</v>
      </c>
      <c r="B73" s="126"/>
      <c r="C73" s="126"/>
      <c r="D73" s="126"/>
      <c r="E73" s="126"/>
      <c r="F73" s="126"/>
      <c r="G73" s="126"/>
      <c r="H73" s="126"/>
      <c r="I73" s="126"/>
      <c r="J73" s="124"/>
      <c r="K73" s="124"/>
      <c r="L73" s="124"/>
      <c r="M73" s="124"/>
      <c r="N73" s="124"/>
      <c r="O73" s="124"/>
      <c r="P73" s="124"/>
      <c r="Q73" s="124"/>
    </row>
    <row r="74" spans="1:17" s="277" customFormat="1" x14ac:dyDescent="0.2">
      <c r="A74" s="141"/>
      <c r="B74" s="126"/>
      <c r="C74" s="126"/>
      <c r="D74" s="126"/>
      <c r="E74" s="126"/>
      <c r="F74" s="126"/>
      <c r="G74" s="126"/>
      <c r="H74" s="126"/>
      <c r="I74" s="126"/>
      <c r="J74" s="124"/>
      <c r="K74" s="124"/>
      <c r="L74" s="124"/>
      <c r="M74" s="124"/>
      <c r="N74" s="124"/>
      <c r="O74" s="124"/>
      <c r="P74" s="124"/>
      <c r="Q74" s="124"/>
    </row>
    <row r="75" spans="1:17" s="277" customFormat="1" x14ac:dyDescent="0.2">
      <c r="A75" s="141"/>
      <c r="B75" s="126"/>
      <c r="C75" s="126"/>
      <c r="D75" s="126"/>
      <c r="E75" s="126"/>
      <c r="F75" s="126"/>
      <c r="G75" s="126"/>
      <c r="H75" s="126"/>
      <c r="I75" s="126"/>
      <c r="J75" s="124"/>
      <c r="K75" s="124"/>
      <c r="L75" s="124"/>
      <c r="M75" s="124"/>
      <c r="N75" s="124"/>
      <c r="O75" s="124"/>
      <c r="P75" s="124"/>
      <c r="Q75" s="124"/>
    </row>
    <row r="76" spans="1:17" s="277" customFormat="1" x14ac:dyDescent="0.2">
      <c r="A76" s="120" t="s">
        <v>128</v>
      </c>
      <c r="B76" s="126"/>
      <c r="C76" s="126"/>
      <c r="D76" s="126"/>
      <c r="E76" s="126"/>
      <c r="F76" s="126"/>
      <c r="G76" s="126"/>
      <c r="H76" s="126"/>
      <c r="I76" s="126"/>
      <c r="J76" s="124"/>
      <c r="K76" s="124"/>
      <c r="L76" s="124"/>
      <c r="M76" s="124"/>
      <c r="N76" s="124"/>
      <c r="O76" s="124"/>
      <c r="P76" s="124"/>
      <c r="Q76" s="124"/>
    </row>
    <row r="77" spans="1:17" s="277" customFormat="1" x14ac:dyDescent="0.2">
      <c r="A77" s="141"/>
      <c r="B77" s="126"/>
      <c r="C77" s="126"/>
      <c r="D77" s="126"/>
      <c r="E77" s="126"/>
      <c r="F77" s="126"/>
      <c r="G77" s="126"/>
      <c r="H77" s="126"/>
      <c r="I77" s="126"/>
      <c r="J77" s="124"/>
      <c r="K77" s="124"/>
      <c r="L77" s="124"/>
      <c r="M77" s="124"/>
      <c r="N77" s="124"/>
      <c r="O77" s="124"/>
      <c r="P77" s="124"/>
      <c r="Q77" s="124"/>
    </row>
    <row r="78" spans="1:17" s="277" customFormat="1" x14ac:dyDescent="0.2">
      <c r="A78" s="120" t="s">
        <v>99</v>
      </c>
      <c r="B78" s="125" t="s">
        <v>501</v>
      </c>
      <c r="C78" s="126"/>
      <c r="D78" s="126"/>
      <c r="E78" s="126"/>
      <c r="F78" s="126"/>
      <c r="G78" s="126"/>
      <c r="H78" s="126"/>
      <c r="I78" s="126"/>
      <c r="J78" s="124"/>
      <c r="K78" s="124"/>
      <c r="L78" s="124"/>
      <c r="M78" s="124"/>
      <c r="N78" s="124"/>
      <c r="O78" s="124"/>
      <c r="P78" s="124"/>
      <c r="Q78" s="124"/>
    </row>
    <row r="79" spans="1:17" s="277" customFormat="1" x14ac:dyDescent="0.2">
      <c r="A79" s="141"/>
      <c r="B79" s="125" t="s">
        <v>482</v>
      </c>
      <c r="C79" s="126"/>
      <c r="D79" s="126"/>
      <c r="E79" s="126"/>
      <c r="F79" s="126"/>
      <c r="G79" s="126"/>
      <c r="H79" s="126"/>
      <c r="I79" s="126"/>
      <c r="J79" s="124"/>
      <c r="K79" s="124"/>
      <c r="L79" s="124"/>
      <c r="M79" s="124"/>
      <c r="N79" s="124"/>
      <c r="O79" s="124"/>
      <c r="P79" s="124"/>
      <c r="Q79" s="124"/>
    </row>
    <row r="80" spans="1:17" s="277" customFormat="1" x14ac:dyDescent="0.2">
      <c r="A80" s="141"/>
      <c r="B80" s="125" t="s">
        <v>502</v>
      </c>
      <c r="C80" s="126"/>
      <c r="D80" s="126"/>
      <c r="E80" s="126"/>
      <c r="F80" s="126"/>
      <c r="G80" s="126"/>
      <c r="H80" s="126"/>
      <c r="I80" s="126"/>
      <c r="J80" s="124"/>
      <c r="K80" s="124"/>
      <c r="L80" s="124"/>
      <c r="M80" s="124"/>
      <c r="N80" s="124"/>
      <c r="O80" s="124"/>
      <c r="P80" s="124"/>
      <c r="Q80" s="124"/>
    </row>
    <row r="81" spans="1:9" s="277" customFormat="1" x14ac:dyDescent="0.2">
      <c r="A81" s="141"/>
      <c r="B81" s="125" t="s">
        <v>503</v>
      </c>
      <c r="C81" s="126"/>
      <c r="D81" s="126"/>
      <c r="E81" s="126"/>
      <c r="F81" s="126"/>
      <c r="G81" s="126"/>
      <c r="H81" s="126"/>
      <c r="I81" s="126"/>
    </row>
    <row r="82" spans="1:9" s="277" customFormat="1" x14ac:dyDescent="0.2">
      <c r="A82" s="120" t="s">
        <v>100</v>
      </c>
      <c r="B82" s="125" t="s">
        <v>504</v>
      </c>
      <c r="C82" s="126"/>
      <c r="D82" s="126"/>
      <c r="E82" s="126"/>
      <c r="F82" s="126"/>
      <c r="G82" s="126"/>
      <c r="H82" s="126"/>
      <c r="I82" s="126"/>
    </row>
    <row r="83" spans="1:9" s="277" customFormat="1" x14ac:dyDescent="0.2">
      <c r="A83" s="141"/>
      <c r="B83" s="125" t="s">
        <v>505</v>
      </c>
      <c r="C83" s="126"/>
      <c r="D83" s="126"/>
      <c r="E83" s="126"/>
      <c r="F83" s="126"/>
      <c r="G83" s="126"/>
      <c r="H83" s="126"/>
      <c r="I83" s="126"/>
    </row>
    <row r="84" spans="1:9" s="277" customFormat="1" x14ac:dyDescent="0.2">
      <c r="A84" s="120" t="s">
        <v>101</v>
      </c>
      <c r="B84" s="125" t="s">
        <v>506</v>
      </c>
      <c r="C84" s="126"/>
      <c r="D84" s="126"/>
      <c r="E84" s="126"/>
      <c r="F84" s="126"/>
      <c r="G84" s="126"/>
      <c r="H84" s="126"/>
      <c r="I84" s="126"/>
    </row>
    <row r="85" spans="1:9" s="277" customFormat="1" x14ac:dyDescent="0.2">
      <c r="A85" s="141"/>
      <c r="B85" s="125" t="s">
        <v>482</v>
      </c>
      <c r="C85" s="126"/>
      <c r="D85" s="126"/>
      <c r="E85" s="126"/>
      <c r="F85" s="126"/>
      <c r="G85" s="126"/>
      <c r="H85" s="126"/>
      <c r="I85" s="126"/>
    </row>
    <row r="86" spans="1:9" s="277" customFormat="1" x14ac:dyDescent="0.2">
      <c r="A86" s="141"/>
      <c r="B86" s="125" t="s">
        <v>507</v>
      </c>
      <c r="C86" s="126"/>
      <c r="D86" s="126"/>
      <c r="E86" s="126"/>
      <c r="F86" s="126"/>
      <c r="G86" s="126"/>
      <c r="H86" s="126"/>
      <c r="I86" s="126"/>
    </row>
    <row r="87" spans="1:9" s="277" customFormat="1" x14ac:dyDescent="0.2">
      <c r="A87" s="141"/>
      <c r="B87" s="125" t="s">
        <v>508</v>
      </c>
      <c r="C87" s="126"/>
      <c r="D87" s="126"/>
      <c r="E87" s="126"/>
      <c r="F87" s="126"/>
      <c r="G87" s="126"/>
      <c r="H87" s="126"/>
      <c r="I87" s="126"/>
    </row>
    <row r="88" spans="1:9" s="277" customFormat="1" x14ac:dyDescent="0.2">
      <c r="A88" s="141"/>
      <c r="B88" s="125" t="s">
        <v>509</v>
      </c>
      <c r="C88" s="126"/>
      <c r="D88" s="126"/>
      <c r="E88" s="126"/>
      <c r="F88" s="126"/>
      <c r="G88" s="126"/>
      <c r="H88" s="126"/>
      <c r="I88" s="126"/>
    </row>
    <row r="89" spans="1:9" s="277" customFormat="1" x14ac:dyDescent="0.2">
      <c r="A89" s="141"/>
      <c r="B89" s="125" t="s">
        <v>510</v>
      </c>
      <c r="C89" s="126"/>
      <c r="D89" s="126"/>
      <c r="E89" s="126"/>
      <c r="F89" s="126"/>
      <c r="G89" s="126"/>
      <c r="H89" s="126"/>
      <c r="I89" s="126"/>
    </row>
    <row r="90" spans="1:9" s="277" customFormat="1" x14ac:dyDescent="0.2">
      <c r="A90" s="120" t="s">
        <v>102</v>
      </c>
      <c r="B90" s="125" t="s">
        <v>511</v>
      </c>
      <c r="C90" s="126"/>
      <c r="D90" s="126"/>
      <c r="E90" s="126"/>
      <c r="F90" s="126"/>
      <c r="G90" s="126"/>
      <c r="H90" s="126"/>
      <c r="I90" s="126"/>
    </row>
    <row r="91" spans="1:9" s="277" customFormat="1" x14ac:dyDescent="0.2">
      <c r="A91" s="141"/>
      <c r="B91" s="125" t="s">
        <v>482</v>
      </c>
      <c r="C91" s="126"/>
      <c r="D91" s="126"/>
      <c r="E91" s="126"/>
      <c r="F91" s="126"/>
      <c r="G91" s="126"/>
      <c r="H91" s="126"/>
      <c r="I91" s="126"/>
    </row>
    <row r="92" spans="1:9" s="277" customFormat="1" x14ac:dyDescent="0.2">
      <c r="A92" s="141"/>
      <c r="B92" s="125" t="s">
        <v>512</v>
      </c>
      <c r="C92" s="126"/>
      <c r="D92" s="126"/>
      <c r="E92" s="126"/>
      <c r="F92" s="126"/>
      <c r="G92" s="126"/>
      <c r="H92" s="126"/>
      <c r="I92" s="126"/>
    </row>
    <row r="93" spans="1:9" s="277" customFormat="1" x14ac:dyDescent="0.2">
      <c r="A93" s="141"/>
      <c r="B93" s="125" t="s">
        <v>513</v>
      </c>
      <c r="C93" s="126"/>
      <c r="D93" s="126"/>
      <c r="E93" s="126"/>
      <c r="F93" s="126"/>
      <c r="G93" s="126"/>
      <c r="H93" s="126"/>
      <c r="I93" s="126"/>
    </row>
    <row r="94" spans="1:9" s="277" customFormat="1" x14ac:dyDescent="0.2">
      <c r="A94" s="141"/>
      <c r="B94" s="125" t="s">
        <v>514</v>
      </c>
      <c r="C94" s="126"/>
      <c r="D94" s="126"/>
      <c r="E94" s="126"/>
      <c r="F94" s="126"/>
      <c r="G94" s="126"/>
      <c r="H94" s="126"/>
      <c r="I94" s="126"/>
    </row>
    <row r="95" spans="1:9" s="277" customFormat="1" x14ac:dyDescent="0.2">
      <c r="A95" s="120" t="s">
        <v>103</v>
      </c>
      <c r="B95" s="125" t="s">
        <v>515</v>
      </c>
      <c r="C95" s="126"/>
      <c r="D95" s="126"/>
      <c r="E95" s="126"/>
      <c r="F95" s="126"/>
      <c r="G95" s="126"/>
      <c r="H95" s="126"/>
      <c r="I95" s="126"/>
    </row>
    <row r="96" spans="1:9" s="277" customFormat="1" x14ac:dyDescent="0.2">
      <c r="A96" s="141"/>
      <c r="B96" s="125" t="s">
        <v>482</v>
      </c>
      <c r="C96" s="126"/>
      <c r="D96" s="126"/>
      <c r="E96" s="126"/>
      <c r="F96" s="126"/>
      <c r="G96" s="126"/>
      <c r="H96" s="126"/>
      <c r="I96" s="126"/>
    </row>
    <row r="97" spans="1:9" s="277" customFormat="1" x14ac:dyDescent="0.2">
      <c r="A97" s="120" t="s">
        <v>104</v>
      </c>
      <c r="B97" s="125" t="s">
        <v>516</v>
      </c>
      <c r="C97" s="126"/>
      <c r="D97" s="126"/>
      <c r="E97" s="126"/>
      <c r="F97" s="126"/>
      <c r="G97" s="126"/>
      <c r="H97" s="126"/>
      <c r="I97" s="126"/>
    </row>
    <row r="98" spans="1:9" s="277" customFormat="1" x14ac:dyDescent="0.2">
      <c r="A98" s="141"/>
      <c r="B98" s="125" t="s">
        <v>67</v>
      </c>
      <c r="C98" s="126"/>
      <c r="D98" s="126"/>
      <c r="E98" s="126"/>
      <c r="F98" s="126"/>
      <c r="G98" s="126"/>
      <c r="H98" s="126"/>
      <c r="I98" s="126"/>
    </row>
    <row r="99" spans="1:9" s="277" customFormat="1" x14ac:dyDescent="0.2">
      <c r="A99" s="141"/>
      <c r="B99" s="126"/>
      <c r="C99" s="126"/>
      <c r="D99" s="126"/>
      <c r="E99" s="126"/>
      <c r="F99" s="126"/>
      <c r="G99" s="126"/>
      <c r="H99" s="126"/>
      <c r="I99" s="126"/>
    </row>
    <row r="100" spans="1:9" s="277" customFormat="1" x14ac:dyDescent="0.2">
      <c r="A100" s="120" t="s">
        <v>517</v>
      </c>
      <c r="B100" s="126"/>
      <c r="C100" s="126"/>
      <c r="D100" s="126"/>
      <c r="E100" s="126"/>
      <c r="F100" s="126"/>
      <c r="G100" s="126"/>
      <c r="H100" s="126"/>
      <c r="I100" s="126"/>
    </row>
    <row r="101" spans="1:9" s="277" customFormat="1" x14ac:dyDescent="0.2">
      <c r="A101" s="120" t="s">
        <v>518</v>
      </c>
      <c r="B101" s="126"/>
      <c r="C101" s="126"/>
      <c r="D101" s="126"/>
      <c r="E101" s="126"/>
      <c r="F101" s="126"/>
      <c r="G101" s="126"/>
      <c r="H101" s="126"/>
      <c r="I101" s="126"/>
    </row>
    <row r="102" spans="1:9" s="277" customFormat="1" x14ac:dyDescent="0.2">
      <c r="A102" s="120" t="s">
        <v>519</v>
      </c>
      <c r="B102" s="126"/>
      <c r="C102" s="126"/>
      <c r="D102" s="126"/>
      <c r="E102" s="126"/>
      <c r="F102" s="126"/>
      <c r="G102" s="126"/>
      <c r="H102" s="126"/>
      <c r="I102" s="126"/>
    </row>
    <row r="103" spans="1:9" s="277" customFormat="1" x14ac:dyDescent="0.2">
      <c r="A103" s="120" t="s">
        <v>79</v>
      </c>
      <c r="B103" s="126"/>
      <c r="C103" s="126"/>
      <c r="D103" s="126"/>
      <c r="E103" s="126"/>
      <c r="F103" s="126"/>
      <c r="G103" s="126"/>
      <c r="H103" s="126"/>
      <c r="I103" s="126"/>
    </row>
    <row r="104" spans="1:9" s="277" customFormat="1" x14ac:dyDescent="0.2">
      <c r="A104" s="120" t="s">
        <v>80</v>
      </c>
      <c r="B104" s="126"/>
      <c r="C104" s="126"/>
      <c r="D104" s="126"/>
      <c r="E104" s="126"/>
      <c r="F104" s="126"/>
      <c r="G104" s="126"/>
      <c r="H104" s="126"/>
      <c r="I104" s="126"/>
    </row>
    <row r="105" spans="1:9" s="277" customFormat="1" x14ac:dyDescent="0.2">
      <c r="A105" s="141"/>
      <c r="B105" s="126"/>
      <c r="C105" s="126"/>
      <c r="D105" s="126"/>
      <c r="E105" s="126"/>
      <c r="F105" s="126"/>
      <c r="G105" s="126"/>
      <c r="H105" s="126"/>
      <c r="I105" s="12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12"/>
  <sheetViews>
    <sheetView workbookViewId="0">
      <selection activeCell="E74" sqref="E74"/>
    </sheetView>
  </sheetViews>
  <sheetFormatPr baseColWidth="10" defaultColWidth="11.5703125" defaultRowHeight="12.75" x14ac:dyDescent="0.2"/>
  <cols>
    <col min="1" max="1" width="11.5703125" style="207"/>
    <col min="2" max="6" width="11.42578125" style="201" customWidth="1"/>
    <col min="7" max="16384" width="11.5703125" style="124"/>
  </cols>
  <sheetData>
    <row r="1" spans="1:6" x14ac:dyDescent="0.2">
      <c r="A1" s="120" t="s">
        <v>464</v>
      </c>
      <c r="B1" s="121"/>
      <c r="C1" s="121"/>
      <c r="D1" s="121"/>
      <c r="E1" s="121"/>
      <c r="F1" s="121"/>
    </row>
    <row r="2" spans="1:6" x14ac:dyDescent="0.2">
      <c r="A2" s="120" t="s">
        <v>465</v>
      </c>
      <c r="B2" s="121"/>
      <c r="C2" s="121"/>
      <c r="D2" s="121"/>
      <c r="E2" s="121"/>
      <c r="F2" s="121"/>
    </row>
    <row r="3" spans="1:6" x14ac:dyDescent="0.2">
      <c r="A3" s="120" t="s">
        <v>520</v>
      </c>
      <c r="B3" s="121"/>
      <c r="C3" s="121"/>
      <c r="D3" s="121"/>
      <c r="E3" s="121"/>
      <c r="F3" s="121"/>
    </row>
    <row r="4" spans="1:6" x14ac:dyDescent="0.2">
      <c r="A4" s="120" t="s">
        <v>475</v>
      </c>
      <c r="B4" s="121"/>
      <c r="C4" s="121"/>
      <c r="D4" s="121"/>
      <c r="E4" s="121"/>
      <c r="F4" s="121"/>
    </row>
    <row r="5" spans="1:6" x14ac:dyDescent="0.2">
      <c r="A5" s="141"/>
      <c r="B5" s="121"/>
      <c r="C5" s="121"/>
      <c r="D5" s="121"/>
      <c r="E5" s="121"/>
      <c r="F5" s="121"/>
    </row>
    <row r="6" spans="1:6" s="207" customFormat="1" x14ac:dyDescent="0.2">
      <c r="A6" s="141"/>
      <c r="B6" s="142" t="s">
        <v>3</v>
      </c>
      <c r="C6" s="142" t="s">
        <v>4</v>
      </c>
      <c r="D6" s="142" t="s">
        <v>5</v>
      </c>
      <c r="E6" s="142" t="s">
        <v>6</v>
      </c>
      <c r="F6" s="142" t="s">
        <v>7</v>
      </c>
    </row>
    <row r="7" spans="1:6" x14ac:dyDescent="0.2">
      <c r="A7" s="245">
        <v>1950</v>
      </c>
      <c r="B7" s="226">
        <v>197.4</v>
      </c>
      <c r="C7" s="282" t="s">
        <v>18</v>
      </c>
      <c r="D7" s="282" t="s">
        <v>18</v>
      </c>
      <c r="E7" s="282" t="s">
        <v>18</v>
      </c>
      <c r="F7" s="282" t="s">
        <v>18</v>
      </c>
    </row>
    <row r="8" spans="1:6" x14ac:dyDescent="0.2">
      <c r="A8" s="245">
        <v>1951</v>
      </c>
      <c r="B8" s="226">
        <v>216</v>
      </c>
      <c r="C8" s="282" t="s">
        <v>18</v>
      </c>
      <c r="D8" s="282" t="s">
        <v>18</v>
      </c>
      <c r="E8" s="282" t="s">
        <v>18</v>
      </c>
      <c r="F8" s="282" t="s">
        <v>18</v>
      </c>
    </row>
    <row r="9" spans="1:6" x14ac:dyDescent="0.2">
      <c r="A9" s="245">
        <v>1952</v>
      </c>
      <c r="B9" s="226">
        <v>257.5</v>
      </c>
      <c r="C9" s="282" t="s">
        <v>18</v>
      </c>
      <c r="D9" s="282" t="s">
        <v>18</v>
      </c>
      <c r="E9" s="282" t="s">
        <v>18</v>
      </c>
      <c r="F9" s="282" t="s">
        <v>18</v>
      </c>
    </row>
    <row r="10" spans="1:6" x14ac:dyDescent="0.2">
      <c r="A10" s="245">
        <v>1953</v>
      </c>
      <c r="B10" s="226">
        <v>292.3</v>
      </c>
      <c r="C10" s="282" t="s">
        <v>18</v>
      </c>
      <c r="D10" s="282" t="s">
        <v>18</v>
      </c>
      <c r="E10" s="282" t="s">
        <v>18</v>
      </c>
      <c r="F10" s="282" t="s">
        <v>18</v>
      </c>
    </row>
    <row r="11" spans="1:6" x14ac:dyDescent="0.2">
      <c r="A11" s="245">
        <v>1954</v>
      </c>
      <c r="B11" s="226">
        <v>324</v>
      </c>
      <c r="C11" s="282" t="s">
        <v>18</v>
      </c>
      <c r="D11" s="282" t="s">
        <v>18</v>
      </c>
      <c r="E11" s="282" t="s">
        <v>18</v>
      </c>
      <c r="F11" s="282" t="s">
        <v>18</v>
      </c>
    </row>
    <row r="12" spans="1:6" x14ac:dyDescent="0.2">
      <c r="A12" s="245">
        <v>1955</v>
      </c>
      <c r="B12" s="226">
        <v>357.1</v>
      </c>
      <c r="C12" s="282" t="s">
        <v>18</v>
      </c>
      <c r="D12" s="282" t="s">
        <v>18</v>
      </c>
      <c r="E12" s="282" t="s">
        <v>18</v>
      </c>
      <c r="F12" s="282" t="s">
        <v>18</v>
      </c>
    </row>
    <row r="13" spans="1:6" x14ac:dyDescent="0.2">
      <c r="A13" s="245">
        <v>1956</v>
      </c>
      <c r="B13" s="226">
        <v>397.4</v>
      </c>
      <c r="C13" s="226">
        <v>159.5</v>
      </c>
      <c r="D13" s="226">
        <v>54.4</v>
      </c>
      <c r="E13" s="226">
        <v>49.1</v>
      </c>
      <c r="F13" s="226">
        <v>134.4</v>
      </c>
    </row>
    <row r="14" spans="1:6" x14ac:dyDescent="0.2">
      <c r="A14" s="245">
        <v>1957</v>
      </c>
      <c r="B14" s="226">
        <v>462.4</v>
      </c>
      <c r="C14" s="226">
        <v>215.4</v>
      </c>
      <c r="D14" s="226">
        <v>54.3</v>
      </c>
      <c r="E14" s="226">
        <v>48.3</v>
      </c>
      <c r="F14" s="226">
        <v>144.4</v>
      </c>
    </row>
    <row r="15" spans="1:6" x14ac:dyDescent="0.2">
      <c r="A15" s="245">
        <v>1958</v>
      </c>
      <c r="B15" s="226">
        <v>490.4</v>
      </c>
      <c r="C15" s="226">
        <v>215.1</v>
      </c>
      <c r="D15" s="226">
        <v>65.8</v>
      </c>
      <c r="E15" s="226">
        <v>53.8</v>
      </c>
      <c r="F15" s="226">
        <v>155.69999999999999</v>
      </c>
    </row>
    <row r="16" spans="1:6" x14ac:dyDescent="0.2">
      <c r="A16" s="245">
        <v>1959</v>
      </c>
      <c r="B16" s="226">
        <v>582.29999999999995</v>
      </c>
      <c r="C16" s="226">
        <v>251.9</v>
      </c>
      <c r="D16" s="226">
        <v>89.9</v>
      </c>
      <c r="E16" s="226">
        <v>68.5</v>
      </c>
      <c r="F16" s="226">
        <v>172</v>
      </c>
    </row>
    <row r="17" spans="1:6" x14ac:dyDescent="0.2">
      <c r="A17" s="245">
        <v>1960</v>
      </c>
      <c r="B17" s="226">
        <v>680.4</v>
      </c>
      <c r="C17" s="226">
        <v>296.7</v>
      </c>
      <c r="D17" s="226">
        <v>112.8</v>
      </c>
      <c r="E17" s="226">
        <v>82.6</v>
      </c>
      <c r="F17" s="226">
        <v>188.3</v>
      </c>
    </row>
    <row r="18" spans="1:6" x14ac:dyDescent="0.2">
      <c r="A18" s="245">
        <v>1961</v>
      </c>
      <c r="B18" s="226">
        <v>699.8</v>
      </c>
      <c r="C18" s="226">
        <v>295.8</v>
      </c>
      <c r="D18" s="226">
        <v>119.7</v>
      </c>
      <c r="E18" s="226">
        <v>96.9</v>
      </c>
      <c r="F18" s="226">
        <v>187.4</v>
      </c>
    </row>
    <row r="19" spans="1:6" x14ac:dyDescent="0.2">
      <c r="A19" s="245">
        <v>1962</v>
      </c>
      <c r="B19" s="226">
        <v>746.6</v>
      </c>
      <c r="C19" s="226">
        <v>298</v>
      </c>
      <c r="D19" s="226">
        <v>132.4</v>
      </c>
      <c r="E19" s="226">
        <v>114.9</v>
      </c>
      <c r="F19" s="226">
        <v>201.3</v>
      </c>
    </row>
    <row r="20" spans="1:6" x14ac:dyDescent="0.2">
      <c r="A20" s="245">
        <v>1963</v>
      </c>
      <c r="B20" s="226">
        <v>907.8</v>
      </c>
      <c r="C20" s="226">
        <v>359.4</v>
      </c>
      <c r="D20" s="226">
        <v>139.1</v>
      </c>
      <c r="E20" s="226">
        <v>139.5</v>
      </c>
      <c r="F20" s="226">
        <v>269.8</v>
      </c>
    </row>
    <row r="21" spans="1:6" x14ac:dyDescent="0.2">
      <c r="A21" s="245">
        <v>1964</v>
      </c>
      <c r="B21" s="226">
        <v>1052</v>
      </c>
      <c r="C21" s="226">
        <v>396.2</v>
      </c>
      <c r="D21" s="226">
        <v>164.6</v>
      </c>
      <c r="E21" s="226">
        <v>176</v>
      </c>
      <c r="F21" s="226">
        <v>315.2</v>
      </c>
    </row>
    <row r="22" spans="1:6" x14ac:dyDescent="0.2">
      <c r="A22" s="245">
        <v>1965</v>
      </c>
      <c r="B22" s="226">
        <v>1171.0999999999999</v>
      </c>
      <c r="C22" s="226">
        <v>434.1</v>
      </c>
      <c r="D22" s="226">
        <v>203.6</v>
      </c>
      <c r="E22" s="226">
        <v>205.1</v>
      </c>
      <c r="F22" s="226">
        <v>328.3</v>
      </c>
    </row>
    <row r="23" spans="1:6" x14ac:dyDescent="0.2">
      <c r="A23" s="245">
        <v>1966</v>
      </c>
      <c r="B23" s="226">
        <v>1188.3</v>
      </c>
      <c r="C23" s="226">
        <v>446.2</v>
      </c>
      <c r="D23" s="226">
        <v>218.6</v>
      </c>
      <c r="E23" s="226">
        <v>198.4</v>
      </c>
      <c r="F23" s="226">
        <v>325.10000000000002</v>
      </c>
    </row>
    <row r="24" spans="1:6" x14ac:dyDescent="0.2">
      <c r="A24" s="245">
        <v>1967</v>
      </c>
      <c r="B24" s="226">
        <v>1278.8</v>
      </c>
      <c r="C24" s="226">
        <v>450.1</v>
      </c>
      <c r="D24" s="226">
        <v>251.6</v>
      </c>
      <c r="E24" s="226">
        <v>232</v>
      </c>
      <c r="F24" s="226">
        <v>345.1</v>
      </c>
    </row>
    <row r="25" spans="1:6" x14ac:dyDescent="0.2">
      <c r="A25" s="245">
        <v>1968</v>
      </c>
      <c r="B25" s="226">
        <v>1333.6</v>
      </c>
      <c r="C25" s="226">
        <v>460.9</v>
      </c>
      <c r="D25" s="226">
        <v>285.2</v>
      </c>
      <c r="E25" s="226">
        <v>247.2</v>
      </c>
      <c r="F25" s="226">
        <v>340.3</v>
      </c>
    </row>
    <row r="26" spans="1:6" x14ac:dyDescent="0.2">
      <c r="A26" s="245">
        <v>1969</v>
      </c>
      <c r="B26" s="226">
        <v>1430.2</v>
      </c>
      <c r="C26" s="226">
        <v>479.4</v>
      </c>
      <c r="D26" s="226">
        <v>332.2</v>
      </c>
      <c r="E26" s="226">
        <v>279.60000000000002</v>
      </c>
      <c r="F26" s="226">
        <v>339</v>
      </c>
    </row>
    <row r="27" spans="1:6" x14ac:dyDescent="0.2">
      <c r="A27" s="245">
        <v>1970</v>
      </c>
      <c r="B27" s="226">
        <v>1670.8</v>
      </c>
      <c r="C27" s="226">
        <v>566.20000000000005</v>
      </c>
      <c r="D27" s="226">
        <v>387.9</v>
      </c>
      <c r="E27" s="226">
        <v>333</v>
      </c>
      <c r="F27" s="226">
        <v>383.7</v>
      </c>
    </row>
    <row r="28" spans="1:6" x14ac:dyDescent="0.2">
      <c r="A28" s="245">
        <v>1971</v>
      </c>
      <c r="B28" s="226">
        <v>2146.3000000000002</v>
      </c>
      <c r="C28" s="226">
        <v>629.1</v>
      </c>
      <c r="D28" s="226">
        <v>529.9</v>
      </c>
      <c r="E28" s="226">
        <v>381.8</v>
      </c>
      <c r="F28" s="226">
        <v>605.5</v>
      </c>
    </row>
    <row r="29" spans="1:6" x14ac:dyDescent="0.2">
      <c r="A29" s="245">
        <v>1972</v>
      </c>
      <c r="B29" s="226">
        <v>2429.6999999999998</v>
      </c>
      <c r="C29" s="226">
        <v>632.1</v>
      </c>
      <c r="D29" s="226">
        <v>633.5</v>
      </c>
      <c r="E29" s="226">
        <v>445.1</v>
      </c>
      <c r="F29" s="226">
        <v>719</v>
      </c>
    </row>
    <row r="30" spans="1:6" x14ac:dyDescent="0.2">
      <c r="A30" s="245">
        <v>1973</v>
      </c>
      <c r="B30" s="226">
        <v>2708.5</v>
      </c>
      <c r="C30" s="226">
        <v>620.70000000000005</v>
      </c>
      <c r="D30" s="226">
        <v>817.9</v>
      </c>
      <c r="E30" s="226">
        <v>586.6</v>
      </c>
      <c r="F30" s="226">
        <v>683.3</v>
      </c>
    </row>
    <row r="31" spans="1:6" x14ac:dyDescent="0.2">
      <c r="A31" s="245">
        <v>1974</v>
      </c>
      <c r="B31" s="226">
        <v>3857.7</v>
      </c>
      <c r="C31" s="226">
        <v>798.4</v>
      </c>
      <c r="D31" s="226">
        <v>1054.2</v>
      </c>
      <c r="E31" s="226">
        <v>974.4</v>
      </c>
      <c r="F31" s="226">
        <v>1030.7</v>
      </c>
    </row>
    <row r="32" spans="1:6" x14ac:dyDescent="0.2">
      <c r="A32" s="245">
        <v>1975</v>
      </c>
      <c r="B32" s="226">
        <v>5159.8999999999996</v>
      </c>
      <c r="C32" s="226">
        <v>1161.5</v>
      </c>
      <c r="D32" s="226">
        <v>1200.4000000000001</v>
      </c>
      <c r="E32" s="226">
        <v>1324.9</v>
      </c>
      <c r="F32" s="226">
        <v>1473.1</v>
      </c>
    </row>
    <row r="33" spans="1:6" x14ac:dyDescent="0.2">
      <c r="A33" s="245">
        <v>1976</v>
      </c>
      <c r="B33" s="226">
        <v>6202.5</v>
      </c>
      <c r="C33" s="226">
        <v>1475.9</v>
      </c>
      <c r="D33" s="226">
        <v>1408.3</v>
      </c>
      <c r="E33" s="226">
        <v>1560.9</v>
      </c>
      <c r="F33" s="226">
        <v>1757.4</v>
      </c>
    </row>
    <row r="34" spans="1:6" x14ac:dyDescent="0.2">
      <c r="A34" s="245">
        <v>1977</v>
      </c>
      <c r="B34" s="226">
        <v>7303.8</v>
      </c>
      <c r="C34" s="226">
        <v>1590.8</v>
      </c>
      <c r="D34" s="226">
        <v>1647.5</v>
      </c>
      <c r="E34" s="226">
        <v>1900.4</v>
      </c>
      <c r="F34" s="226">
        <v>2165.1</v>
      </c>
    </row>
    <row r="35" spans="1:6" x14ac:dyDescent="0.2">
      <c r="A35" s="245">
        <v>1978</v>
      </c>
      <c r="B35" s="226">
        <v>9027.1</v>
      </c>
      <c r="C35" s="226">
        <v>1997.2</v>
      </c>
      <c r="D35" s="226">
        <v>1930.3</v>
      </c>
      <c r="E35" s="226">
        <v>2388.3000000000002</v>
      </c>
      <c r="F35" s="226">
        <v>2711.3</v>
      </c>
    </row>
    <row r="36" spans="1:6" x14ac:dyDescent="0.2">
      <c r="A36" s="245">
        <v>1979</v>
      </c>
      <c r="B36" s="226">
        <v>10810.4</v>
      </c>
      <c r="C36" s="226">
        <v>2193.8000000000002</v>
      </c>
      <c r="D36" s="226">
        <v>2289</v>
      </c>
      <c r="E36" s="226">
        <v>2672.6</v>
      </c>
      <c r="F36" s="226">
        <v>3655</v>
      </c>
    </row>
    <row r="37" spans="1:6" x14ac:dyDescent="0.2">
      <c r="A37" s="245">
        <v>1980</v>
      </c>
      <c r="B37" s="226">
        <v>12167.4</v>
      </c>
      <c r="C37" s="226">
        <v>2581.3000000000002</v>
      </c>
      <c r="D37" s="226">
        <v>2654.1</v>
      </c>
      <c r="E37" s="226">
        <v>2726</v>
      </c>
      <c r="F37" s="226">
        <v>4206</v>
      </c>
    </row>
    <row r="38" spans="1:6" x14ac:dyDescent="0.2">
      <c r="A38" s="245">
        <v>1981</v>
      </c>
      <c r="B38" s="226">
        <v>13352.4</v>
      </c>
      <c r="C38" s="226">
        <v>3303.7</v>
      </c>
      <c r="D38" s="226">
        <v>2693.2</v>
      </c>
      <c r="E38" s="226">
        <v>2977.7</v>
      </c>
      <c r="F38" s="226">
        <v>4377.8</v>
      </c>
    </row>
    <row r="39" spans="1:6" x14ac:dyDescent="0.2">
      <c r="A39" s="245">
        <v>1982</v>
      </c>
      <c r="B39" s="226">
        <v>18545</v>
      </c>
      <c r="C39" s="226">
        <v>5108.3999999999996</v>
      </c>
      <c r="D39" s="226">
        <v>4194.3999999999996</v>
      </c>
      <c r="E39" s="226">
        <v>4567.3</v>
      </c>
      <c r="F39" s="226">
        <v>4674.8999999999996</v>
      </c>
    </row>
    <row r="40" spans="1:6" x14ac:dyDescent="0.2">
      <c r="A40" s="245">
        <v>1983</v>
      </c>
      <c r="B40" s="226">
        <v>28078.2</v>
      </c>
      <c r="C40" s="226">
        <v>8825.5</v>
      </c>
      <c r="D40" s="226">
        <v>6574.4</v>
      </c>
      <c r="E40" s="226">
        <v>7456.3</v>
      </c>
      <c r="F40" s="226">
        <v>5222</v>
      </c>
    </row>
    <row r="41" spans="1:6" x14ac:dyDescent="0.2">
      <c r="A41" s="245">
        <v>1984</v>
      </c>
      <c r="B41" s="226">
        <v>33245.1</v>
      </c>
      <c r="C41" s="226">
        <v>9073.7999999999993</v>
      </c>
      <c r="D41" s="226">
        <v>8105.5</v>
      </c>
      <c r="E41" s="226">
        <v>9712</v>
      </c>
      <c r="F41" s="226">
        <v>6353.8</v>
      </c>
    </row>
    <row r="42" spans="1:6" x14ac:dyDescent="0.2">
      <c r="A42" s="245">
        <v>1985</v>
      </c>
      <c r="B42" s="226">
        <v>38334.300000000003</v>
      </c>
      <c r="C42" s="226">
        <v>8761.2000000000007</v>
      </c>
      <c r="D42" s="226">
        <v>8597.1</v>
      </c>
      <c r="E42" s="226">
        <v>12418.9</v>
      </c>
      <c r="F42" s="226">
        <v>8557.1</v>
      </c>
    </row>
    <row r="43" spans="1:6" x14ac:dyDescent="0.2">
      <c r="A43" s="245">
        <v>1986</v>
      </c>
      <c r="B43" s="226">
        <v>44696</v>
      </c>
      <c r="C43" s="226">
        <v>9352.1</v>
      </c>
      <c r="D43" s="226">
        <v>8717.2000000000007</v>
      </c>
      <c r="E43" s="226">
        <v>14295.4</v>
      </c>
      <c r="F43" s="226">
        <v>12331.3</v>
      </c>
    </row>
    <row r="44" spans="1:6" x14ac:dyDescent="0.2">
      <c r="A44" s="245">
        <v>1987</v>
      </c>
      <c r="B44" s="226">
        <v>54464.571076749999</v>
      </c>
      <c r="C44" s="226">
        <v>9385.0673879999995</v>
      </c>
      <c r="D44" s="249">
        <v>8582.026761000001</v>
      </c>
      <c r="E44" s="226">
        <v>17505.855167999998</v>
      </c>
      <c r="F44" s="226">
        <v>18991.621759750004</v>
      </c>
    </row>
    <row r="45" spans="1:6" x14ac:dyDescent="0.2">
      <c r="A45" s="245">
        <v>1988</v>
      </c>
      <c r="B45" s="226">
        <v>62103.19</v>
      </c>
      <c r="C45" s="226">
        <v>9426.1654890000009</v>
      </c>
      <c r="D45" s="249">
        <v>7418.2536560000008</v>
      </c>
      <c r="E45" s="226">
        <v>23038.923446000001</v>
      </c>
      <c r="F45" s="226">
        <v>22219.847409000002</v>
      </c>
    </row>
    <row r="46" spans="1:6" x14ac:dyDescent="0.2">
      <c r="A46" s="245">
        <v>1989</v>
      </c>
      <c r="B46" s="226">
        <v>71995.149999999994</v>
      </c>
      <c r="C46" s="226">
        <v>11489.286298999999</v>
      </c>
      <c r="D46" s="249">
        <v>7068.8639760000005</v>
      </c>
      <c r="E46" s="226">
        <v>24443.151259999999</v>
      </c>
      <c r="F46" s="226">
        <v>28993.848464999995</v>
      </c>
    </row>
    <row r="47" spans="1:6" x14ac:dyDescent="0.2">
      <c r="A47" s="245">
        <v>1990</v>
      </c>
      <c r="B47" s="226">
        <v>107558.6321071</v>
      </c>
      <c r="C47" s="226">
        <v>17311.907371000001</v>
      </c>
      <c r="D47" s="249">
        <v>7814.8377860000037</v>
      </c>
      <c r="E47" s="226">
        <v>32701.495875000001</v>
      </c>
      <c r="F47" s="226">
        <v>49730.3910751</v>
      </c>
    </row>
    <row r="48" spans="1:6" x14ac:dyDescent="0.2">
      <c r="A48" s="245">
        <v>1991</v>
      </c>
      <c r="B48" s="226">
        <v>118123.0324384</v>
      </c>
      <c r="C48" s="226">
        <v>19505.873113000001</v>
      </c>
      <c r="D48" s="249">
        <v>6918.5943969999935</v>
      </c>
      <c r="E48" s="226">
        <v>35410.741543999997</v>
      </c>
      <c r="F48" s="226">
        <v>56287.823384399999</v>
      </c>
    </row>
    <row r="49" spans="1:6" x14ac:dyDescent="0.2">
      <c r="A49" s="245">
        <v>1992</v>
      </c>
      <c r="B49" s="226">
        <v>171094.77238020001</v>
      </c>
      <c r="C49" s="226">
        <v>26390.827563999999</v>
      </c>
      <c r="D49" s="249">
        <v>8700.7822279999964</v>
      </c>
      <c r="E49" s="226">
        <v>43062.651749999997</v>
      </c>
      <c r="F49" s="226">
        <v>92940.510838200018</v>
      </c>
    </row>
    <row r="50" spans="1:6" x14ac:dyDescent="0.2">
      <c r="A50" s="245">
        <v>1993</v>
      </c>
      <c r="B50" s="226">
        <v>228008.54353950001</v>
      </c>
      <c r="C50" s="226">
        <v>32601.791420000001</v>
      </c>
      <c r="D50" s="249">
        <v>9904.3941899999918</v>
      </c>
      <c r="E50" s="226">
        <v>47560.706209999997</v>
      </c>
      <c r="F50" s="226">
        <v>137941.65171950002</v>
      </c>
    </row>
    <row r="51" spans="1:6" x14ac:dyDescent="0.2">
      <c r="A51" s="245">
        <v>1994</v>
      </c>
      <c r="B51" s="248">
        <v>266451.04205218999</v>
      </c>
      <c r="C51" s="248">
        <v>36374.739840000002</v>
      </c>
      <c r="D51" s="249">
        <v>10024.552880000003</v>
      </c>
      <c r="E51" s="248">
        <v>53105.831919999997</v>
      </c>
      <c r="F51" s="248">
        <v>166945.91741219</v>
      </c>
    </row>
    <row r="52" spans="1:6" x14ac:dyDescent="0.2">
      <c r="A52" s="245">
        <f>A51+1</f>
        <v>1995</v>
      </c>
      <c r="B52" s="248">
        <v>295380.48420891998</v>
      </c>
      <c r="C52" s="248">
        <v>37489.048766</v>
      </c>
      <c r="D52" s="249">
        <v>9555.4673780000012</v>
      </c>
      <c r="E52" s="248">
        <v>61689.447448999999</v>
      </c>
      <c r="F52" s="248">
        <v>186646.52061591999</v>
      </c>
    </row>
    <row r="53" spans="1:6" x14ac:dyDescent="0.2">
      <c r="A53" s="245">
        <f>A52+1</f>
        <v>1996</v>
      </c>
      <c r="B53" s="248">
        <v>349688.19947979</v>
      </c>
      <c r="C53" s="248">
        <v>37688.015635000003</v>
      </c>
      <c r="D53" s="249">
        <v>10593.809272999992</v>
      </c>
      <c r="E53" s="248">
        <v>65177.568502000002</v>
      </c>
      <c r="F53" s="248">
        <v>236228.80606978998</v>
      </c>
    </row>
    <row r="54" spans="1:6" x14ac:dyDescent="0.2">
      <c r="A54" s="245">
        <f>A53+1</f>
        <v>1997</v>
      </c>
      <c r="B54" s="248">
        <v>443589.08784415998</v>
      </c>
      <c r="C54" s="248">
        <v>35635.964820000001</v>
      </c>
      <c r="D54" s="249">
        <v>9432.2539079999551</v>
      </c>
      <c r="E54" s="248">
        <v>66020.408295000001</v>
      </c>
      <c r="F54" s="248">
        <v>332500.46082116</v>
      </c>
    </row>
    <row r="55" spans="1:6" x14ac:dyDescent="0.2">
      <c r="A55" s="245">
        <f>A54+1</f>
        <v>1998</v>
      </c>
      <c r="B55" s="248">
        <v>669814.44340926001</v>
      </c>
      <c r="C55" s="248">
        <v>54174.214509999998</v>
      </c>
      <c r="D55" s="249">
        <v>15224.313500000047</v>
      </c>
      <c r="E55" s="248">
        <v>98925.032200000001</v>
      </c>
      <c r="F55" s="248">
        <v>501490.88319925999</v>
      </c>
    </row>
    <row r="56" spans="1:6" x14ac:dyDescent="0.2">
      <c r="A56" s="245">
        <f t="shared" ref="A56:A72" si="0">A55+1</f>
        <v>1999</v>
      </c>
      <c r="B56" s="248">
        <v>792506.97911164002</v>
      </c>
      <c r="C56" s="248">
        <v>58928.109347999998</v>
      </c>
      <c r="D56" s="249">
        <v>14917.057667999994</v>
      </c>
      <c r="E56" s="248">
        <v>116319.87626</v>
      </c>
      <c r="F56" s="248">
        <v>602341.93583563995</v>
      </c>
    </row>
    <row r="57" spans="1:6" x14ac:dyDescent="0.2">
      <c r="A57" s="245">
        <f t="shared" si="0"/>
        <v>2000</v>
      </c>
      <c r="B57" s="249">
        <v>1030787.0086950799</v>
      </c>
      <c r="C57" s="249">
        <v>75237.648123999999</v>
      </c>
      <c r="D57" s="249">
        <v>18407.757383999997</v>
      </c>
      <c r="E57" s="249">
        <v>150372.86271799999</v>
      </c>
      <c r="F57" s="248">
        <v>786768.74046907993</v>
      </c>
    </row>
    <row r="58" spans="1:6" x14ac:dyDescent="0.2">
      <c r="A58" s="245">
        <f t="shared" si="0"/>
        <v>2001</v>
      </c>
      <c r="B58" s="249">
        <v>1269947.1185458801</v>
      </c>
      <c r="C58" s="249">
        <v>77501.827797999998</v>
      </c>
      <c r="D58" s="249">
        <v>21859.679999999935</v>
      </c>
      <c r="E58" s="249">
        <v>153695.54010099999</v>
      </c>
      <c r="F58" s="248">
        <v>1016890.0706468801</v>
      </c>
    </row>
    <row r="59" spans="1:6" x14ac:dyDescent="0.2">
      <c r="A59" s="245">
        <f t="shared" si="0"/>
        <v>2002</v>
      </c>
      <c r="B59" s="249">
        <v>1541280.18072451</v>
      </c>
      <c r="C59" s="249">
        <v>73413.731935999996</v>
      </c>
      <c r="D59" s="249">
        <v>24925.4458649999</v>
      </c>
      <c r="E59" s="249">
        <v>160867.033899</v>
      </c>
      <c r="F59" s="248">
        <v>1282073.9690245101</v>
      </c>
    </row>
    <row r="60" spans="1:6" x14ac:dyDescent="0.2">
      <c r="A60" s="245">
        <f t="shared" si="0"/>
        <v>2003</v>
      </c>
      <c r="B60" s="249">
        <v>1848264.6829556299</v>
      </c>
      <c r="C60" s="249">
        <v>70147.355802000005</v>
      </c>
      <c r="D60" s="249">
        <v>25480.636521999957</v>
      </c>
      <c r="E60" s="249">
        <v>192733.800495</v>
      </c>
      <c r="F60" s="248">
        <v>1559902.8901366298</v>
      </c>
    </row>
    <row r="61" spans="1:6" x14ac:dyDescent="0.2">
      <c r="A61" s="245">
        <f t="shared" si="0"/>
        <v>2004</v>
      </c>
      <c r="B61" s="249">
        <v>2172950.6543912999</v>
      </c>
      <c r="C61" s="249">
        <v>79495.970950000003</v>
      </c>
      <c r="D61" s="249">
        <v>27973.210403000005</v>
      </c>
      <c r="E61" s="249">
        <v>183843.96906905001</v>
      </c>
      <c r="F61" s="248">
        <v>1881637.50396925</v>
      </c>
    </row>
    <row r="62" spans="1:6" x14ac:dyDescent="0.2">
      <c r="A62" s="245">
        <f t="shared" si="0"/>
        <v>2005</v>
      </c>
      <c r="B62" s="249">
        <v>2801592.5798128298</v>
      </c>
      <c r="C62" s="249">
        <v>108803.327641</v>
      </c>
      <c r="D62" s="249">
        <v>40299.365081000142</v>
      </c>
      <c r="E62" s="249">
        <v>220746.75121957</v>
      </c>
      <c r="F62" s="248">
        <v>2431743.1358712595</v>
      </c>
    </row>
    <row r="63" spans="1:6" x14ac:dyDescent="0.2">
      <c r="A63" s="245">
        <f t="shared" si="0"/>
        <v>2006</v>
      </c>
      <c r="B63" s="249">
        <v>3578638.38972669</v>
      </c>
      <c r="C63" s="249">
        <v>114239.636174</v>
      </c>
      <c r="D63" s="249">
        <v>48833.310000000056</v>
      </c>
      <c r="E63" s="249">
        <v>264403.74432</v>
      </c>
      <c r="F63" s="248">
        <v>3151161.69923269</v>
      </c>
    </row>
    <row r="64" spans="1:6" x14ac:dyDescent="0.2">
      <c r="A64" s="245">
        <f t="shared" si="0"/>
        <v>2007</v>
      </c>
      <c r="B64" s="249">
        <v>4962277.3746521901</v>
      </c>
      <c r="C64" s="249">
        <v>137842.33771997999</v>
      </c>
      <c r="D64" s="249">
        <v>71665.620462999679</v>
      </c>
      <c r="E64" s="249">
        <v>345211.65451000002</v>
      </c>
      <c r="F64" s="248">
        <v>4407557.761959211</v>
      </c>
    </row>
    <row r="65" spans="1:6" x14ac:dyDescent="0.2">
      <c r="A65" s="245">
        <f t="shared" si="0"/>
        <v>2008</v>
      </c>
      <c r="B65" s="249">
        <v>6552256.4826422296</v>
      </c>
      <c r="C65" s="249">
        <v>174003.77676522001</v>
      </c>
      <c r="D65" s="249">
        <v>86270.068768179975</v>
      </c>
      <c r="E65" s="249">
        <v>418576.28639778</v>
      </c>
      <c r="F65" s="248">
        <v>5873406.3507110495</v>
      </c>
    </row>
    <row r="66" spans="1:6" x14ac:dyDescent="0.2">
      <c r="A66" s="245">
        <f t="shared" si="0"/>
        <v>2009</v>
      </c>
      <c r="B66" s="249">
        <v>6779652.7616076302</v>
      </c>
      <c r="C66" s="249">
        <v>197041.19</v>
      </c>
      <c r="D66" s="249">
        <v>93723.735193920322</v>
      </c>
      <c r="E66" s="249">
        <v>414095.06664580997</v>
      </c>
      <c r="F66" s="248">
        <v>6074792.7697678991</v>
      </c>
    </row>
    <row r="67" spans="1:6" x14ac:dyDescent="0.2">
      <c r="A67" s="245">
        <f t="shared" si="0"/>
        <v>2010</v>
      </c>
      <c r="B67" s="249">
        <v>7104798.2495284602</v>
      </c>
      <c r="C67" s="249">
        <v>219800.24347690001</v>
      </c>
      <c r="D67" s="249">
        <v>101607.79854985047</v>
      </c>
      <c r="E67" s="249">
        <v>449171.59661499999</v>
      </c>
      <c r="F67" s="248">
        <v>6334218.6108867098</v>
      </c>
    </row>
    <row r="68" spans="1:6" x14ac:dyDescent="0.2">
      <c r="A68" s="245">
        <f t="shared" si="0"/>
        <v>2011</v>
      </c>
      <c r="B68" s="249">
        <v>7986698.8958653798</v>
      </c>
      <c r="C68" s="249">
        <v>261974.171</v>
      </c>
      <c r="D68" s="249">
        <v>119106.32740722038</v>
      </c>
      <c r="E68" s="249">
        <v>441106.25671955</v>
      </c>
      <c r="F68" s="248">
        <v>7164512.1407386092</v>
      </c>
    </row>
    <row r="69" spans="1:6" x14ac:dyDescent="0.2">
      <c r="A69" s="245">
        <f t="shared" si="0"/>
        <v>2012</v>
      </c>
      <c r="B69" s="249">
        <v>8992173.3756200001</v>
      </c>
      <c r="C69" s="249">
        <v>283588.42817999999</v>
      </c>
      <c r="D69" s="249">
        <v>121975.42386000045</v>
      </c>
      <c r="E69" s="249">
        <v>537120.48377000005</v>
      </c>
      <c r="F69" s="248">
        <v>8049489.03981</v>
      </c>
    </row>
    <row r="70" spans="1:6" x14ac:dyDescent="0.2">
      <c r="A70" s="245">
        <f t="shared" si="0"/>
        <v>2013</v>
      </c>
      <c r="B70" s="249">
        <v>10049698.37826</v>
      </c>
      <c r="C70" s="249">
        <v>296232.33093</v>
      </c>
      <c r="D70" s="249">
        <v>135292.53288000077</v>
      </c>
      <c r="E70" s="249">
        <v>569244.08219999995</v>
      </c>
      <c r="F70" s="248">
        <v>9048929.4322499987</v>
      </c>
    </row>
    <row r="71" spans="1:6" x14ac:dyDescent="0.2">
      <c r="A71" s="245">
        <f t="shared" si="0"/>
        <v>2014</v>
      </c>
      <c r="B71" s="249">
        <v>11747090.218660001</v>
      </c>
      <c r="C71" s="249">
        <v>322571.71230000001</v>
      </c>
      <c r="D71" s="249">
        <v>143540.17600000091</v>
      </c>
      <c r="E71" s="249">
        <v>688576.76583000005</v>
      </c>
      <c r="F71" s="248">
        <v>10592401.564529998</v>
      </c>
    </row>
    <row r="72" spans="1:6" x14ac:dyDescent="0.2">
      <c r="A72" s="245">
        <f t="shared" si="0"/>
        <v>2015</v>
      </c>
      <c r="B72" s="249">
        <v>13017370.534949999</v>
      </c>
      <c r="C72" s="249">
        <v>329569.78451999999</v>
      </c>
      <c r="D72" s="249">
        <v>140170.31918000057</v>
      </c>
      <c r="E72" s="249">
        <v>641112.10340000002</v>
      </c>
      <c r="F72" s="248">
        <v>11906518.327849999</v>
      </c>
    </row>
    <row r="73" spans="1:6" x14ac:dyDescent="0.2">
      <c r="B73" s="124"/>
      <c r="C73" s="124"/>
      <c r="D73" s="124"/>
      <c r="E73" s="124"/>
      <c r="F73" s="121"/>
    </row>
    <row r="74" spans="1:6" x14ac:dyDescent="0.2">
      <c r="B74" s="124"/>
      <c r="C74" s="124"/>
      <c r="D74" s="124"/>
      <c r="E74" s="126"/>
      <c r="F74" s="121"/>
    </row>
    <row r="75" spans="1:6" x14ac:dyDescent="0.2">
      <c r="B75" s="124"/>
      <c r="C75" s="124"/>
      <c r="D75" s="124"/>
      <c r="E75" s="124"/>
      <c r="F75" s="121"/>
    </row>
    <row r="76" spans="1:6" x14ac:dyDescent="0.2">
      <c r="A76" s="297" t="s">
        <v>521</v>
      </c>
      <c r="B76" s="121"/>
      <c r="C76" s="121"/>
      <c r="D76" s="121"/>
      <c r="E76" s="121"/>
      <c r="F76" s="121"/>
    </row>
    <row r="77" spans="1:6" x14ac:dyDescent="0.2">
      <c r="A77" s="141"/>
      <c r="B77" s="121"/>
      <c r="C77" s="121"/>
      <c r="D77" s="121"/>
      <c r="E77" s="121"/>
      <c r="F77" s="121"/>
    </row>
    <row r="78" spans="1:6" x14ac:dyDescent="0.2">
      <c r="A78" s="141"/>
      <c r="B78" s="121"/>
      <c r="C78" s="121"/>
      <c r="D78" s="121"/>
      <c r="E78" s="121"/>
      <c r="F78" s="121"/>
    </row>
    <row r="79" spans="1:6" x14ac:dyDescent="0.2">
      <c r="A79" s="120" t="s">
        <v>19</v>
      </c>
      <c r="B79" s="121"/>
      <c r="C79" s="121"/>
      <c r="D79" s="121"/>
      <c r="E79" s="121"/>
      <c r="F79" s="121"/>
    </row>
    <row r="80" spans="1:6" x14ac:dyDescent="0.2">
      <c r="A80" s="299"/>
      <c r="B80" s="121"/>
      <c r="C80" s="121"/>
      <c r="D80" s="121"/>
      <c r="E80" s="121"/>
      <c r="F80" s="121"/>
    </row>
    <row r="81" spans="1:6" x14ac:dyDescent="0.2">
      <c r="A81" s="120" t="s">
        <v>99</v>
      </c>
      <c r="B81" s="143" t="s">
        <v>522</v>
      </c>
      <c r="C81" s="121"/>
      <c r="D81" s="121"/>
      <c r="E81" s="121"/>
      <c r="F81" s="121"/>
    </row>
    <row r="82" spans="1:6" x14ac:dyDescent="0.2">
      <c r="A82" s="299"/>
      <c r="B82" s="143" t="s">
        <v>523</v>
      </c>
      <c r="C82" s="121"/>
      <c r="D82" s="121"/>
      <c r="E82" s="121"/>
      <c r="F82" s="121"/>
    </row>
    <row r="83" spans="1:6" x14ac:dyDescent="0.2">
      <c r="A83" s="299"/>
      <c r="B83" s="143" t="s">
        <v>524</v>
      </c>
      <c r="C83" s="121"/>
      <c r="D83" s="121"/>
      <c r="E83" s="121"/>
      <c r="F83" s="121"/>
    </row>
    <row r="84" spans="1:6" x14ac:dyDescent="0.2">
      <c r="A84" s="299"/>
      <c r="B84" s="143" t="s">
        <v>482</v>
      </c>
      <c r="C84" s="121"/>
      <c r="D84" s="121"/>
      <c r="E84" s="121"/>
      <c r="F84" s="121"/>
    </row>
    <row r="85" spans="1:6" x14ac:dyDescent="0.2">
      <c r="A85" s="120" t="s">
        <v>100</v>
      </c>
      <c r="B85" s="143" t="s">
        <v>522</v>
      </c>
      <c r="C85" s="121"/>
      <c r="D85" s="121"/>
      <c r="E85" s="121"/>
      <c r="F85" s="121"/>
    </row>
    <row r="86" spans="1:6" x14ac:dyDescent="0.2">
      <c r="A86" s="299"/>
      <c r="B86" s="143" t="s">
        <v>523</v>
      </c>
      <c r="C86" s="121"/>
      <c r="D86" s="121"/>
      <c r="E86" s="121"/>
      <c r="F86" s="121"/>
    </row>
    <row r="87" spans="1:6" x14ac:dyDescent="0.2">
      <c r="A87" s="299"/>
      <c r="B87" s="143" t="s">
        <v>525</v>
      </c>
      <c r="C87" s="121"/>
      <c r="D87" s="121"/>
      <c r="E87" s="121"/>
      <c r="F87" s="121"/>
    </row>
    <row r="88" spans="1:6" x14ac:dyDescent="0.2">
      <c r="A88" s="299"/>
      <c r="B88" s="143" t="s">
        <v>482</v>
      </c>
      <c r="C88" s="121"/>
      <c r="D88" s="121"/>
      <c r="E88" s="121"/>
      <c r="F88" s="121"/>
    </row>
    <row r="89" spans="1:6" x14ac:dyDescent="0.2">
      <c r="A89" s="120" t="s">
        <v>101</v>
      </c>
      <c r="B89" s="143" t="s">
        <v>522</v>
      </c>
      <c r="C89" s="121"/>
      <c r="D89" s="121"/>
      <c r="E89" s="121"/>
      <c r="F89" s="121"/>
    </row>
    <row r="90" spans="1:6" x14ac:dyDescent="0.2">
      <c r="A90" s="299"/>
      <c r="B90" s="143" t="s">
        <v>523</v>
      </c>
      <c r="C90" s="121"/>
      <c r="D90" s="121"/>
      <c r="E90" s="121"/>
      <c r="F90" s="121"/>
    </row>
    <row r="91" spans="1:6" x14ac:dyDescent="0.2">
      <c r="A91" s="141"/>
      <c r="B91" s="143" t="s">
        <v>526</v>
      </c>
      <c r="C91" s="121"/>
      <c r="D91" s="121"/>
      <c r="E91" s="121"/>
      <c r="F91" s="121"/>
    </row>
    <row r="92" spans="1:6" x14ac:dyDescent="0.2">
      <c r="A92" s="141"/>
      <c r="B92" s="143" t="s">
        <v>482</v>
      </c>
      <c r="C92" s="121"/>
      <c r="D92" s="121"/>
      <c r="E92" s="121"/>
      <c r="F92" s="121"/>
    </row>
    <row r="93" spans="1:6" x14ac:dyDescent="0.2">
      <c r="A93" s="120" t="s">
        <v>102</v>
      </c>
      <c r="B93" s="143" t="s">
        <v>522</v>
      </c>
      <c r="C93" s="121"/>
      <c r="D93" s="121"/>
      <c r="E93" s="121"/>
      <c r="F93" s="121"/>
    </row>
    <row r="94" spans="1:6" x14ac:dyDescent="0.2">
      <c r="A94" s="141"/>
      <c r="B94" s="143" t="s">
        <v>523</v>
      </c>
      <c r="C94" s="121"/>
      <c r="D94" s="121"/>
      <c r="E94" s="121"/>
      <c r="F94" s="121"/>
    </row>
    <row r="95" spans="1:6" x14ac:dyDescent="0.2">
      <c r="A95" s="141"/>
      <c r="B95" s="143" t="s">
        <v>527</v>
      </c>
      <c r="C95" s="121"/>
      <c r="D95" s="121"/>
      <c r="E95" s="121"/>
      <c r="F95" s="121"/>
    </row>
    <row r="96" spans="1:6" x14ac:dyDescent="0.2">
      <c r="A96" s="141"/>
      <c r="B96" s="143" t="s">
        <v>482</v>
      </c>
      <c r="C96" s="121"/>
      <c r="D96" s="121"/>
      <c r="E96" s="121"/>
    </row>
    <row r="97" spans="1:5" s="124" customFormat="1" x14ac:dyDescent="0.2">
      <c r="A97" s="120" t="s">
        <v>103</v>
      </c>
      <c r="B97" s="143" t="s">
        <v>522</v>
      </c>
      <c r="C97" s="121"/>
      <c r="D97" s="121"/>
      <c r="E97" s="121"/>
    </row>
    <row r="98" spans="1:5" s="124" customFormat="1" x14ac:dyDescent="0.2">
      <c r="A98" s="141"/>
      <c r="B98" s="143" t="s">
        <v>523</v>
      </c>
      <c r="C98" s="121"/>
      <c r="D98" s="121"/>
      <c r="E98" s="121"/>
    </row>
    <row r="99" spans="1:5" s="124" customFormat="1" x14ac:dyDescent="0.2">
      <c r="A99" s="141"/>
      <c r="B99" s="143" t="s">
        <v>528</v>
      </c>
      <c r="C99" s="121"/>
      <c r="D99" s="121"/>
      <c r="E99" s="121"/>
    </row>
    <row r="100" spans="1:5" s="124" customFormat="1" x14ac:dyDescent="0.2">
      <c r="A100" s="141"/>
      <c r="B100" s="143" t="s">
        <v>482</v>
      </c>
      <c r="C100" s="121"/>
      <c r="D100" s="121"/>
      <c r="E100" s="121"/>
    </row>
    <row r="101" spans="1:5" s="124" customFormat="1" x14ac:dyDescent="0.2">
      <c r="A101" s="141"/>
      <c r="B101" s="143" t="s">
        <v>529</v>
      </c>
      <c r="C101" s="121"/>
      <c r="D101" s="121"/>
      <c r="E101" s="121"/>
    </row>
    <row r="102" spans="1:5" s="124" customFormat="1" x14ac:dyDescent="0.2">
      <c r="A102" s="141"/>
      <c r="B102" s="121"/>
      <c r="C102" s="121"/>
      <c r="D102" s="121"/>
      <c r="E102" s="121"/>
    </row>
    <row r="103" spans="1:5" s="124" customFormat="1" x14ac:dyDescent="0.2">
      <c r="A103" s="120" t="s">
        <v>530</v>
      </c>
      <c r="B103" s="121"/>
      <c r="C103" s="121"/>
      <c r="D103" s="121"/>
      <c r="E103" s="121"/>
    </row>
    <row r="104" spans="1:5" s="124" customFormat="1" x14ac:dyDescent="0.2">
      <c r="A104" s="120" t="s">
        <v>531</v>
      </c>
      <c r="B104" s="121"/>
      <c r="C104" s="121"/>
      <c r="D104" s="121"/>
      <c r="E104" s="121"/>
    </row>
    <row r="105" spans="1:5" s="124" customFormat="1" x14ac:dyDescent="0.2">
      <c r="A105" s="120" t="s">
        <v>532</v>
      </c>
      <c r="B105" s="121"/>
      <c r="C105" s="121"/>
      <c r="D105" s="121"/>
      <c r="E105" s="121"/>
    </row>
    <row r="106" spans="1:5" s="124" customFormat="1" x14ac:dyDescent="0.2">
      <c r="A106" s="120" t="s">
        <v>533</v>
      </c>
      <c r="B106" s="121"/>
      <c r="C106" s="121"/>
      <c r="D106" s="121"/>
      <c r="E106" s="121"/>
    </row>
    <row r="107" spans="1:5" s="124" customFormat="1" x14ac:dyDescent="0.2">
      <c r="A107" s="120" t="s">
        <v>534</v>
      </c>
      <c r="B107" s="121"/>
      <c r="C107" s="121"/>
      <c r="D107" s="121"/>
      <c r="E107" s="121"/>
    </row>
    <row r="108" spans="1:5" s="124" customFormat="1" x14ac:dyDescent="0.2">
      <c r="A108" s="120" t="s">
        <v>535</v>
      </c>
      <c r="B108" s="121"/>
      <c r="C108" s="121"/>
      <c r="D108" s="121"/>
      <c r="E108" s="121"/>
    </row>
    <row r="109" spans="1:5" s="124" customFormat="1" x14ac:dyDescent="0.2">
      <c r="A109" s="120" t="s">
        <v>536</v>
      </c>
      <c r="B109" s="121"/>
      <c r="C109" s="121"/>
      <c r="D109" s="121"/>
      <c r="E109" s="121"/>
    </row>
    <row r="110" spans="1:5" s="124" customFormat="1" x14ac:dyDescent="0.2">
      <c r="A110" s="141"/>
      <c r="B110" s="121"/>
      <c r="C110" s="121"/>
      <c r="D110" s="121"/>
      <c r="E110" s="121"/>
    </row>
    <row r="111" spans="1:5" s="124" customFormat="1" x14ac:dyDescent="0.2">
      <c r="A111" s="120" t="s">
        <v>537</v>
      </c>
      <c r="B111" s="121"/>
      <c r="C111" s="121"/>
      <c r="D111" s="121"/>
      <c r="E111" s="121"/>
    </row>
    <row r="112" spans="1:5" s="124" customFormat="1" x14ac:dyDescent="0.2">
      <c r="A112" s="141"/>
      <c r="B112" s="121"/>
      <c r="C112" s="121"/>
      <c r="D112" s="121"/>
      <c r="E112" s="12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95"/>
  <sheetViews>
    <sheetView workbookViewId="0">
      <selection activeCell="G72" sqref="G72"/>
    </sheetView>
  </sheetViews>
  <sheetFormatPr baseColWidth="10" defaultColWidth="11.5703125" defaultRowHeight="12.75" x14ac:dyDescent="0.2"/>
  <cols>
    <col min="1" max="1" width="11.5703125" style="207"/>
    <col min="2" max="16384" width="11.5703125" style="124"/>
  </cols>
  <sheetData>
    <row r="1" spans="1:9" x14ac:dyDescent="0.2">
      <c r="A1" s="120" t="s">
        <v>538</v>
      </c>
      <c r="B1" s="126"/>
      <c r="C1" s="126"/>
      <c r="D1" s="126"/>
      <c r="E1" s="126"/>
      <c r="F1" s="126"/>
      <c r="G1" s="126"/>
      <c r="H1" s="126"/>
    </row>
    <row r="2" spans="1:9" x14ac:dyDescent="0.2">
      <c r="A2" s="120" t="s">
        <v>539</v>
      </c>
      <c r="B2" s="126"/>
      <c r="C2" s="126"/>
      <c r="D2" s="126"/>
      <c r="E2" s="126"/>
      <c r="F2" s="126"/>
      <c r="G2" s="126"/>
      <c r="H2" s="126"/>
    </row>
    <row r="3" spans="1:9" x14ac:dyDescent="0.2">
      <c r="A3" s="141"/>
      <c r="B3" s="126"/>
      <c r="C3" s="126"/>
      <c r="D3" s="126"/>
      <c r="E3" s="126"/>
      <c r="F3" s="126"/>
      <c r="G3" s="126"/>
      <c r="H3" s="126"/>
    </row>
    <row r="4" spans="1:9" s="130" customFormat="1" x14ac:dyDescent="0.2">
      <c r="A4" s="127"/>
      <c r="B4" s="193" t="s">
        <v>3</v>
      </c>
      <c r="C4" s="193" t="s">
        <v>4</v>
      </c>
      <c r="D4" s="193" t="s">
        <v>5</v>
      </c>
      <c r="E4" s="193" t="s">
        <v>6</v>
      </c>
      <c r="F4" s="193" t="s">
        <v>7</v>
      </c>
      <c r="G4" s="193" t="s">
        <v>8</v>
      </c>
      <c r="H4" s="193" t="s">
        <v>9</v>
      </c>
      <c r="I4" s="193" t="s">
        <v>10</v>
      </c>
    </row>
    <row r="5" spans="1:9" x14ac:dyDescent="0.2">
      <c r="A5" s="245">
        <v>1950</v>
      </c>
      <c r="B5" s="283">
        <v>5.6</v>
      </c>
      <c r="C5" s="283">
        <v>5.6</v>
      </c>
      <c r="D5" s="283">
        <v>6.66</v>
      </c>
      <c r="E5" s="283">
        <v>5.6</v>
      </c>
      <c r="F5" s="283">
        <v>5.6</v>
      </c>
      <c r="G5" s="284">
        <v>5.6</v>
      </c>
      <c r="H5" s="284">
        <v>5.6</v>
      </c>
      <c r="I5" s="278">
        <v>5.6</v>
      </c>
    </row>
    <row r="6" spans="1:9" x14ac:dyDescent="0.2">
      <c r="A6" s="245">
        <v>1951</v>
      </c>
      <c r="B6" s="283">
        <v>5.6</v>
      </c>
      <c r="C6" s="283">
        <v>5.6</v>
      </c>
      <c r="D6" s="283">
        <v>6.63</v>
      </c>
      <c r="E6" s="283">
        <v>5.6</v>
      </c>
      <c r="F6" s="283">
        <v>5.6</v>
      </c>
      <c r="G6" s="284">
        <v>5.6</v>
      </c>
      <c r="H6" s="284">
        <v>5.6</v>
      </c>
      <c r="I6" s="278">
        <v>5.6</v>
      </c>
    </row>
    <row r="7" spans="1:9" x14ac:dyDescent="0.2">
      <c r="A7" s="245">
        <v>1952</v>
      </c>
      <c r="B7" s="283">
        <v>5.6</v>
      </c>
      <c r="C7" s="283">
        <v>5.6</v>
      </c>
      <c r="D7" s="283">
        <v>6.1</v>
      </c>
      <c r="E7" s="283">
        <v>5.6</v>
      </c>
      <c r="F7" s="283">
        <v>5.6</v>
      </c>
      <c r="G7" s="284">
        <v>5.6</v>
      </c>
      <c r="H7" s="284">
        <v>5.6</v>
      </c>
      <c r="I7" s="278">
        <v>5.6</v>
      </c>
    </row>
    <row r="8" spans="1:9" x14ac:dyDescent="0.2">
      <c r="A8" s="245">
        <v>1953</v>
      </c>
      <c r="B8" s="283">
        <v>5.6</v>
      </c>
      <c r="C8" s="283">
        <v>5.6</v>
      </c>
      <c r="D8" s="283">
        <v>6.1</v>
      </c>
      <c r="E8" s="283">
        <v>5.6</v>
      </c>
      <c r="F8" s="283">
        <v>5.6</v>
      </c>
      <c r="G8" s="284">
        <v>5.6</v>
      </c>
      <c r="H8" s="284">
        <v>5.6</v>
      </c>
      <c r="I8" s="278">
        <v>5.6</v>
      </c>
    </row>
    <row r="9" spans="1:9" x14ac:dyDescent="0.2">
      <c r="A9" s="245">
        <v>1954</v>
      </c>
      <c r="B9" s="283">
        <v>5.6</v>
      </c>
      <c r="C9" s="283">
        <v>5.6</v>
      </c>
      <c r="D9" s="283">
        <v>6.13</v>
      </c>
      <c r="E9" s="283">
        <v>5.6</v>
      </c>
      <c r="F9" s="283">
        <v>5.6</v>
      </c>
      <c r="G9" s="284">
        <v>5.6</v>
      </c>
      <c r="H9" s="284">
        <v>5.6</v>
      </c>
      <c r="I9" s="278">
        <v>5.6</v>
      </c>
    </row>
    <row r="10" spans="1:9" x14ac:dyDescent="0.2">
      <c r="A10" s="245">
        <v>1955</v>
      </c>
      <c r="B10" s="283">
        <v>5.6</v>
      </c>
      <c r="C10" s="283">
        <v>5.6</v>
      </c>
      <c r="D10" s="283">
        <v>6.11</v>
      </c>
      <c r="E10" s="283">
        <v>5.6</v>
      </c>
      <c r="F10" s="283">
        <v>5.6</v>
      </c>
      <c r="G10" s="284">
        <v>5.6</v>
      </c>
      <c r="H10" s="284">
        <v>5.6</v>
      </c>
      <c r="I10" s="278">
        <v>5.6</v>
      </c>
    </row>
    <row r="11" spans="1:9" x14ac:dyDescent="0.2">
      <c r="A11" s="245">
        <v>1956</v>
      </c>
      <c r="B11" s="283">
        <v>5.6</v>
      </c>
      <c r="C11" s="283">
        <v>5.6</v>
      </c>
      <c r="D11" s="283">
        <v>6.13</v>
      </c>
      <c r="E11" s="283">
        <v>5.6</v>
      </c>
      <c r="F11" s="283">
        <v>5.6</v>
      </c>
      <c r="G11" s="284">
        <v>5.6</v>
      </c>
      <c r="H11" s="284">
        <v>5.6</v>
      </c>
      <c r="I11" s="278">
        <v>5.6</v>
      </c>
    </row>
    <row r="12" spans="1:9" x14ac:dyDescent="0.2">
      <c r="A12" s="245">
        <v>1957</v>
      </c>
      <c r="B12" s="283">
        <v>5.6</v>
      </c>
      <c r="C12" s="283">
        <v>5.6</v>
      </c>
      <c r="D12" s="283">
        <v>6.14</v>
      </c>
      <c r="E12" s="283">
        <v>5.6</v>
      </c>
      <c r="F12" s="283">
        <v>5.6</v>
      </c>
      <c r="G12" s="284">
        <v>5.6</v>
      </c>
      <c r="H12" s="284">
        <v>5.6</v>
      </c>
      <c r="I12" s="278">
        <v>5.6</v>
      </c>
    </row>
    <row r="13" spans="1:9" x14ac:dyDescent="0.2">
      <c r="A13" s="245">
        <v>1958</v>
      </c>
      <c r="B13" s="283">
        <v>5.6</v>
      </c>
      <c r="C13" s="283">
        <v>5.6</v>
      </c>
      <c r="D13" s="283">
        <v>6.14</v>
      </c>
      <c r="E13" s="283">
        <v>5.6</v>
      </c>
      <c r="F13" s="283">
        <v>5.6</v>
      </c>
      <c r="G13" s="284">
        <v>5.6</v>
      </c>
      <c r="H13" s="284">
        <v>5.6</v>
      </c>
      <c r="I13" s="278">
        <v>5.6</v>
      </c>
    </row>
    <row r="14" spans="1:9" x14ac:dyDescent="0.2">
      <c r="A14" s="245">
        <v>1959</v>
      </c>
      <c r="B14" s="283">
        <v>5.6</v>
      </c>
      <c r="C14" s="283">
        <v>5.6</v>
      </c>
      <c r="D14" s="283">
        <v>6.13</v>
      </c>
      <c r="E14" s="283">
        <v>5.6</v>
      </c>
      <c r="F14" s="283">
        <v>5.6</v>
      </c>
      <c r="G14" s="284">
        <v>5.6</v>
      </c>
      <c r="H14" s="284">
        <v>5.6</v>
      </c>
      <c r="I14" s="278">
        <v>5.6</v>
      </c>
    </row>
    <row r="15" spans="1:9" x14ac:dyDescent="0.2">
      <c r="A15" s="245">
        <v>1960</v>
      </c>
      <c r="B15" s="283">
        <v>5.6</v>
      </c>
      <c r="C15" s="283">
        <v>5.6</v>
      </c>
      <c r="D15" s="283">
        <v>6.19</v>
      </c>
      <c r="E15" s="283">
        <v>5.6</v>
      </c>
      <c r="F15" s="283">
        <v>5.6</v>
      </c>
      <c r="G15" s="284">
        <v>5.6</v>
      </c>
      <c r="H15" s="284">
        <v>5.6</v>
      </c>
      <c r="I15" s="278">
        <v>5.6</v>
      </c>
    </row>
    <row r="16" spans="1:9" x14ac:dyDescent="0.2">
      <c r="A16" s="245">
        <v>1961</v>
      </c>
      <c r="B16" s="283">
        <v>6.62</v>
      </c>
      <c r="C16" s="283">
        <v>5.94</v>
      </c>
      <c r="D16" s="283">
        <v>6.21</v>
      </c>
      <c r="E16" s="283">
        <v>5.94</v>
      </c>
      <c r="F16" s="283">
        <v>5.94</v>
      </c>
      <c r="G16" s="284">
        <v>5.94</v>
      </c>
      <c r="H16" s="284">
        <v>5.94</v>
      </c>
      <c r="I16" s="278">
        <v>5.94</v>
      </c>
    </row>
    <row r="17" spans="1:9" x14ac:dyDescent="0.2">
      <c r="A17" s="245">
        <v>1962</v>
      </c>
      <c r="B17" s="283">
        <v>6.62</v>
      </c>
      <c r="C17" s="283">
        <v>6.62</v>
      </c>
      <c r="D17" s="283">
        <v>6.63</v>
      </c>
      <c r="E17" s="283">
        <v>6.62</v>
      </c>
      <c r="F17" s="283">
        <v>6.62</v>
      </c>
      <c r="G17" s="284">
        <v>6.62</v>
      </c>
      <c r="H17" s="284">
        <v>6.62</v>
      </c>
      <c r="I17" s="278">
        <v>6.62</v>
      </c>
    </row>
    <row r="18" spans="1:9" x14ac:dyDescent="0.2">
      <c r="A18" s="245">
        <v>1963</v>
      </c>
      <c r="B18" s="283">
        <v>6.62</v>
      </c>
      <c r="C18" s="283">
        <v>6.62</v>
      </c>
      <c r="D18" s="283">
        <v>6.63</v>
      </c>
      <c r="E18" s="283">
        <v>6.62</v>
      </c>
      <c r="F18" s="283">
        <v>6.62</v>
      </c>
      <c r="G18" s="284">
        <v>6.62</v>
      </c>
      <c r="H18" s="284">
        <v>6.62</v>
      </c>
      <c r="I18" s="278">
        <v>6.62</v>
      </c>
    </row>
    <row r="19" spans="1:9" x14ac:dyDescent="0.2">
      <c r="A19" s="245">
        <v>1964</v>
      </c>
      <c r="B19" s="283">
        <v>6.62</v>
      </c>
      <c r="C19" s="283">
        <v>6.62</v>
      </c>
      <c r="D19" s="283">
        <v>6.63</v>
      </c>
      <c r="E19" s="283">
        <v>6.62</v>
      </c>
      <c r="F19" s="283">
        <v>6.62</v>
      </c>
      <c r="G19" s="284">
        <v>6.62</v>
      </c>
      <c r="H19" s="284">
        <v>6.62</v>
      </c>
      <c r="I19" s="278">
        <v>6.62</v>
      </c>
    </row>
    <row r="20" spans="1:9" x14ac:dyDescent="0.2">
      <c r="A20" s="245">
        <v>1965</v>
      </c>
      <c r="B20" s="283">
        <v>6.62</v>
      </c>
      <c r="C20" s="283">
        <v>6.62</v>
      </c>
      <c r="D20" s="283">
        <v>6.63</v>
      </c>
      <c r="E20" s="283">
        <v>6.62</v>
      </c>
      <c r="F20" s="283">
        <v>6.62</v>
      </c>
      <c r="G20" s="284">
        <v>6.62</v>
      </c>
      <c r="H20" s="284">
        <v>6.62</v>
      </c>
      <c r="I20" s="278">
        <v>6.62</v>
      </c>
    </row>
    <row r="21" spans="1:9" x14ac:dyDescent="0.2">
      <c r="A21" s="245">
        <v>1966</v>
      </c>
      <c r="B21" s="283">
        <v>6.62</v>
      </c>
      <c r="C21" s="283">
        <v>6.62</v>
      </c>
      <c r="D21" s="283">
        <v>6.63</v>
      </c>
      <c r="E21" s="283">
        <v>6.62</v>
      </c>
      <c r="F21" s="283">
        <v>6.62</v>
      </c>
      <c r="G21" s="284">
        <v>6.62</v>
      </c>
      <c r="H21" s="284">
        <v>6.62</v>
      </c>
      <c r="I21" s="278">
        <v>6.62</v>
      </c>
    </row>
    <row r="22" spans="1:9" x14ac:dyDescent="0.2">
      <c r="A22" s="245">
        <v>1967</v>
      </c>
      <c r="B22" s="283">
        <v>6.62</v>
      </c>
      <c r="C22" s="283">
        <v>6.62</v>
      </c>
      <c r="D22" s="283">
        <v>6.8</v>
      </c>
      <c r="E22" s="283">
        <v>6.62</v>
      </c>
      <c r="F22" s="283">
        <v>6.62</v>
      </c>
      <c r="G22" s="284">
        <v>6.62</v>
      </c>
      <c r="H22" s="284">
        <v>6.62</v>
      </c>
      <c r="I22" s="278">
        <v>6.62</v>
      </c>
    </row>
    <row r="23" spans="1:9" x14ac:dyDescent="0.2">
      <c r="A23" s="245">
        <v>1968</v>
      </c>
      <c r="B23" s="283">
        <v>6.62</v>
      </c>
      <c r="C23" s="283">
        <v>6.62</v>
      </c>
      <c r="D23" s="283">
        <v>7.03</v>
      </c>
      <c r="E23" s="283">
        <v>6.62</v>
      </c>
      <c r="F23" s="283">
        <v>6.62</v>
      </c>
      <c r="G23" s="284">
        <v>6.62</v>
      </c>
      <c r="H23" s="284">
        <v>6.62</v>
      </c>
      <c r="I23" s="278">
        <v>6.62</v>
      </c>
    </row>
    <row r="24" spans="1:9" x14ac:dyDescent="0.2">
      <c r="A24" s="245">
        <v>1969</v>
      </c>
      <c r="B24" s="283">
        <v>6.62</v>
      </c>
      <c r="C24" s="283">
        <v>6.62</v>
      </c>
      <c r="D24" s="283">
        <v>6.75</v>
      </c>
      <c r="E24" s="283">
        <v>6.62</v>
      </c>
      <c r="F24" s="283">
        <v>6.62</v>
      </c>
      <c r="G24" s="284">
        <v>6.62</v>
      </c>
      <c r="H24" s="284">
        <v>6.62</v>
      </c>
      <c r="I24" s="278">
        <v>6.62</v>
      </c>
    </row>
    <row r="25" spans="1:9" x14ac:dyDescent="0.2">
      <c r="A25" s="245">
        <v>1970</v>
      </c>
      <c r="B25" s="283">
        <v>6.62</v>
      </c>
      <c r="C25" s="283">
        <v>6.62</v>
      </c>
      <c r="D25" s="283">
        <v>6.62</v>
      </c>
      <c r="E25" s="283">
        <v>6.62</v>
      </c>
      <c r="F25" s="283">
        <v>6.62</v>
      </c>
      <c r="G25" s="284">
        <v>6.62</v>
      </c>
      <c r="H25" s="284">
        <v>6.62</v>
      </c>
      <c r="I25" s="278">
        <v>6.62</v>
      </c>
    </row>
    <row r="26" spans="1:9" x14ac:dyDescent="0.2">
      <c r="A26" s="245">
        <v>1971</v>
      </c>
      <c r="B26" s="283">
        <v>6.62</v>
      </c>
      <c r="C26" s="283">
        <v>6.62</v>
      </c>
      <c r="D26" s="283">
        <v>6.91</v>
      </c>
      <c r="E26" s="283">
        <v>6.62</v>
      </c>
      <c r="F26" s="283">
        <v>6.62</v>
      </c>
      <c r="G26" s="284">
        <v>6.62</v>
      </c>
      <c r="H26" s="284">
        <v>6.62</v>
      </c>
      <c r="I26" s="278">
        <v>6.62</v>
      </c>
    </row>
    <row r="27" spans="1:9" x14ac:dyDescent="0.2">
      <c r="A27" s="245">
        <v>1972</v>
      </c>
      <c r="B27" s="283">
        <v>6.62</v>
      </c>
      <c r="C27" s="283">
        <v>6.62</v>
      </c>
      <c r="D27" s="283">
        <v>7.33</v>
      </c>
      <c r="E27" s="283">
        <v>6.62</v>
      </c>
      <c r="F27" s="283">
        <v>6.62</v>
      </c>
      <c r="G27" s="284">
        <v>6.62</v>
      </c>
      <c r="H27" s="284">
        <v>6.62</v>
      </c>
      <c r="I27" s="278">
        <v>6.62</v>
      </c>
    </row>
    <row r="28" spans="1:9" x14ac:dyDescent="0.2">
      <c r="A28" s="245">
        <v>1973</v>
      </c>
      <c r="B28" s="283">
        <v>6.62</v>
      </c>
      <c r="C28" s="283">
        <v>6.62</v>
      </c>
      <c r="D28" s="283">
        <v>7.61</v>
      </c>
      <c r="E28" s="283">
        <v>6.62</v>
      </c>
      <c r="F28" s="283">
        <v>6.62</v>
      </c>
      <c r="G28" s="284">
        <v>6.62</v>
      </c>
      <c r="H28" s="284">
        <v>6.62</v>
      </c>
      <c r="I28" s="278">
        <v>6.62</v>
      </c>
    </row>
    <row r="29" spans="1:9" x14ac:dyDescent="0.2">
      <c r="A29" s="245">
        <v>1974</v>
      </c>
      <c r="B29" s="283">
        <v>8.5399999999999991</v>
      </c>
      <c r="C29" s="283">
        <v>7.9</v>
      </c>
      <c r="D29" s="283">
        <v>8.2799999999999994</v>
      </c>
      <c r="E29" s="283">
        <v>7.9</v>
      </c>
      <c r="F29" s="283">
        <v>7.9</v>
      </c>
      <c r="G29" s="284">
        <v>7.9</v>
      </c>
      <c r="H29" s="284">
        <v>7.9</v>
      </c>
      <c r="I29" s="278">
        <v>7.9</v>
      </c>
    </row>
    <row r="30" spans="1:9" x14ac:dyDescent="0.2">
      <c r="A30" s="245">
        <v>1975</v>
      </c>
      <c r="B30" s="283">
        <v>8.5399999999999991</v>
      </c>
      <c r="C30" s="283">
        <v>8.5399999999999991</v>
      </c>
      <c r="D30" s="283">
        <v>8.57</v>
      </c>
      <c r="E30" s="283">
        <v>8.5399999999999991</v>
      </c>
      <c r="F30" s="283">
        <v>8.5399999999999991</v>
      </c>
      <c r="G30" s="284">
        <v>8.5399999999999991</v>
      </c>
      <c r="H30" s="284">
        <v>8.5399999999999991</v>
      </c>
      <c r="I30" s="278">
        <v>8.5399999999999991</v>
      </c>
    </row>
    <row r="31" spans="1:9" x14ac:dyDescent="0.2">
      <c r="A31" s="245">
        <v>1976</v>
      </c>
      <c r="B31" s="283">
        <v>8.5399999999999991</v>
      </c>
      <c r="C31" s="283">
        <v>8.5399999999999991</v>
      </c>
      <c r="D31" s="283">
        <v>8.57</v>
      </c>
      <c r="E31" s="283">
        <v>8.5399999999999991</v>
      </c>
      <c r="F31" s="283">
        <v>8.5399999999999991</v>
      </c>
      <c r="G31" s="284">
        <v>8.5399999999999991</v>
      </c>
      <c r="H31" s="284">
        <v>8.5399999999999991</v>
      </c>
      <c r="I31" s="278">
        <v>8.5399999999999991</v>
      </c>
    </row>
    <row r="32" spans="1:9" x14ac:dyDescent="0.2">
      <c r="A32" s="245">
        <v>1977</v>
      </c>
      <c r="B32" s="283">
        <v>8.5399999999999991</v>
      </c>
      <c r="C32" s="283">
        <v>8.5399999999999991</v>
      </c>
      <c r="D32" s="283">
        <v>8.57</v>
      </c>
      <c r="E32" s="283">
        <v>8.5399999999999991</v>
      </c>
      <c r="F32" s="283">
        <v>8.5399999999999991</v>
      </c>
      <c r="G32" s="284">
        <v>8.5399999999999991</v>
      </c>
      <c r="H32" s="284">
        <v>8.5399999999999991</v>
      </c>
      <c r="I32" s="278">
        <v>8.5399999999999991</v>
      </c>
    </row>
    <row r="33" spans="1:11" x14ac:dyDescent="0.2">
      <c r="A33" s="245">
        <v>1978</v>
      </c>
      <c r="B33" s="283">
        <v>8.5399999999999991</v>
      </c>
      <c r="C33" s="283">
        <v>8.5399999999999991</v>
      </c>
      <c r="D33" s="283">
        <v>8.57</v>
      </c>
      <c r="E33" s="283">
        <v>8.5399999999999991</v>
      </c>
      <c r="F33" s="283">
        <v>8.5399999999999991</v>
      </c>
      <c r="G33" s="284">
        <v>8.5399999999999991</v>
      </c>
      <c r="H33" s="284">
        <v>8.5399999999999991</v>
      </c>
      <c r="I33" s="278">
        <v>8.5399999999999991</v>
      </c>
    </row>
    <row r="34" spans="1:11" x14ac:dyDescent="0.2">
      <c r="A34" s="245">
        <v>1979</v>
      </c>
      <c r="B34" s="283">
        <v>8.5399999999999991</v>
      </c>
      <c r="C34" s="283">
        <v>8.5399999999999991</v>
      </c>
      <c r="D34" s="283">
        <v>8.58</v>
      </c>
      <c r="E34" s="283">
        <v>8.5399999999999991</v>
      </c>
      <c r="F34" s="283">
        <v>8.5399999999999991</v>
      </c>
      <c r="G34" s="284">
        <v>8.5399999999999991</v>
      </c>
      <c r="H34" s="284">
        <v>8.5399999999999991</v>
      </c>
      <c r="I34" s="278">
        <v>8.5399999999999991</v>
      </c>
    </row>
    <row r="35" spans="1:11" x14ac:dyDescent="0.2">
      <c r="A35" s="245">
        <v>1980</v>
      </c>
      <c r="B35" s="283">
        <v>8.5399999999999991</v>
      </c>
      <c r="C35" s="283">
        <v>8.5399999999999991</v>
      </c>
      <c r="D35" s="283">
        <v>9.24</v>
      </c>
      <c r="E35" s="283">
        <v>14.23</v>
      </c>
      <c r="F35" s="283">
        <v>9.59</v>
      </c>
      <c r="G35" s="285">
        <v>14.3</v>
      </c>
      <c r="H35" s="285">
        <v>9.52</v>
      </c>
      <c r="I35" s="278">
        <v>9.5549999999999997</v>
      </c>
    </row>
    <row r="36" spans="1:11" x14ac:dyDescent="0.2">
      <c r="A36" s="245">
        <v>1981</v>
      </c>
      <c r="B36" s="283">
        <v>36</v>
      </c>
      <c r="C36" s="283">
        <v>21.97</v>
      </c>
      <c r="D36" s="283">
        <v>21.18</v>
      </c>
      <c r="E36" s="283">
        <v>36.01</v>
      </c>
      <c r="F36" s="283">
        <v>18.95</v>
      </c>
      <c r="G36" s="285">
        <v>35.85</v>
      </c>
      <c r="H36" s="285">
        <v>19.79</v>
      </c>
      <c r="I36" s="278">
        <v>19.369999999999997</v>
      </c>
    </row>
    <row r="37" spans="1:11" x14ac:dyDescent="0.2">
      <c r="A37" s="245">
        <v>1982</v>
      </c>
      <c r="B37" s="283">
        <v>40</v>
      </c>
      <c r="C37" s="283">
        <v>38.68</v>
      </c>
      <c r="D37" s="283">
        <v>39.770000000000003</v>
      </c>
      <c r="E37" s="283">
        <v>40.5</v>
      </c>
      <c r="F37" s="283">
        <v>38.85</v>
      </c>
      <c r="G37" s="285">
        <v>40</v>
      </c>
      <c r="H37" s="285">
        <v>38.53</v>
      </c>
      <c r="I37" s="278">
        <v>38.69</v>
      </c>
    </row>
    <row r="38" spans="1:11" x14ac:dyDescent="0.2">
      <c r="A38" s="245">
        <v>1983</v>
      </c>
      <c r="B38" s="283">
        <v>43.15</v>
      </c>
      <c r="C38" s="283">
        <v>40.9</v>
      </c>
      <c r="D38" s="283">
        <v>41.56</v>
      </c>
      <c r="E38" s="286">
        <v>43.65</v>
      </c>
      <c r="F38" s="286">
        <v>44.109464285714303</v>
      </c>
      <c r="G38" s="285">
        <v>43.150000000000013</v>
      </c>
      <c r="H38" s="285">
        <v>43.609464285714274</v>
      </c>
      <c r="I38" s="278">
        <v>43.859464285714289</v>
      </c>
      <c r="J38" s="278"/>
      <c r="K38" s="278"/>
    </row>
    <row r="39" spans="1:11" x14ac:dyDescent="0.2">
      <c r="A39" s="245">
        <v>1984</v>
      </c>
      <c r="B39" s="283">
        <v>47.5</v>
      </c>
      <c r="C39" s="283">
        <v>44.53</v>
      </c>
      <c r="D39" s="283">
        <v>44.4</v>
      </c>
      <c r="E39" s="286">
        <v>47.983870967741936</v>
      </c>
      <c r="F39" s="286">
        <v>44.78431899641577</v>
      </c>
      <c r="G39" s="285">
        <v>47.5</v>
      </c>
      <c r="H39" s="285">
        <v>44.285663082437281</v>
      </c>
      <c r="I39" s="278">
        <v>44.534991039426529</v>
      </c>
      <c r="J39" s="278"/>
      <c r="K39" s="278"/>
    </row>
    <row r="40" spans="1:11" x14ac:dyDescent="0.2">
      <c r="A40" s="245">
        <v>1985</v>
      </c>
      <c r="B40" s="283">
        <v>53.45</v>
      </c>
      <c r="C40" s="283">
        <v>50.5</v>
      </c>
      <c r="D40" s="283">
        <v>50.45</v>
      </c>
      <c r="E40" s="286">
        <v>53.630645161290346</v>
      </c>
      <c r="F40" s="286">
        <v>50.723145481310802</v>
      </c>
      <c r="G40" s="285">
        <v>53.130645161290346</v>
      </c>
      <c r="H40" s="285">
        <v>50.223145481310802</v>
      </c>
      <c r="I40" s="278">
        <v>50.473145481310802</v>
      </c>
      <c r="J40" s="278"/>
      <c r="K40" s="278"/>
    </row>
    <row r="41" spans="1:11" x14ac:dyDescent="0.2">
      <c r="A41" s="245">
        <v>1986</v>
      </c>
      <c r="B41" s="283">
        <v>58.5</v>
      </c>
      <c r="C41" s="283">
        <v>55.8</v>
      </c>
      <c r="D41" s="283">
        <v>56.08</v>
      </c>
      <c r="E41" s="286">
        <v>58.974193548387106</v>
      </c>
      <c r="F41" s="286">
        <v>56.327914746543797</v>
      </c>
      <c r="G41" s="285">
        <v>58.230645161290333</v>
      </c>
      <c r="H41" s="285">
        <v>55.635261776753715</v>
      </c>
      <c r="I41" s="278">
        <v>55.981588261648753</v>
      </c>
      <c r="J41" s="278"/>
      <c r="K41" s="278"/>
    </row>
    <row r="42" spans="1:11" x14ac:dyDescent="0.2">
      <c r="A42" s="245">
        <v>1987</v>
      </c>
      <c r="B42" s="287">
        <v>68.704545454545453</v>
      </c>
      <c r="C42" s="287">
        <v>62.752789735643006</v>
      </c>
      <c r="D42" s="283">
        <v>62.8</v>
      </c>
      <c r="E42" s="286">
        <v>68.959677419354833</v>
      </c>
      <c r="F42" s="286">
        <v>63.195995263696858</v>
      </c>
      <c r="G42" s="285">
        <v>67.959677419354833</v>
      </c>
      <c r="H42" s="285">
        <v>62.364050819252412</v>
      </c>
      <c r="I42" s="278">
        <v>62.780023041474635</v>
      </c>
      <c r="J42" s="278"/>
      <c r="K42" s="278"/>
    </row>
    <row r="43" spans="1:11" x14ac:dyDescent="0.2">
      <c r="A43" s="245">
        <v>1988</v>
      </c>
      <c r="B43" s="287">
        <v>78.983298538622137</v>
      </c>
      <c r="C43" s="287">
        <v>75.794874336904755</v>
      </c>
      <c r="D43" s="283">
        <v>75.89</v>
      </c>
      <c r="E43" s="286">
        <v>79.841935483870969</v>
      </c>
      <c r="F43" s="286">
        <v>76.306512204919059</v>
      </c>
      <c r="G43" s="285">
        <v>78.841935483870969</v>
      </c>
      <c r="H43" s="285">
        <v>75.304053423557036</v>
      </c>
      <c r="I43" s="278">
        <v>75.805282814238041</v>
      </c>
      <c r="J43" s="278"/>
      <c r="K43" s="278"/>
    </row>
    <row r="44" spans="1:11" x14ac:dyDescent="0.2">
      <c r="A44" s="245">
        <v>1989</v>
      </c>
      <c r="B44" s="287">
        <v>83.830419580419587</v>
      </c>
      <c r="C44" s="287">
        <v>81.116119749246266</v>
      </c>
      <c r="D44" s="283">
        <v>81.58</v>
      </c>
      <c r="E44" s="286">
        <v>84.525806451612866</v>
      </c>
      <c r="F44" s="286">
        <v>82.057709293394765</v>
      </c>
      <c r="G44" s="285">
        <v>83.525806451612866</v>
      </c>
      <c r="H44" s="285">
        <v>80.951526497695852</v>
      </c>
      <c r="I44" s="278">
        <v>81.504617895545309</v>
      </c>
      <c r="J44" s="278"/>
      <c r="K44" s="278"/>
    </row>
    <row r="45" spans="1:11" x14ac:dyDescent="0.2">
      <c r="A45" s="245">
        <v>1990</v>
      </c>
      <c r="B45" s="287">
        <v>102.51654676258993</v>
      </c>
      <c r="C45" s="287">
        <v>91.531376335613785</v>
      </c>
      <c r="D45" s="283">
        <v>92.07</v>
      </c>
      <c r="E45" s="286">
        <v>103.29032258064524</v>
      </c>
      <c r="F45" s="286">
        <v>92.296160394265243</v>
      </c>
      <c r="G45" s="285">
        <v>101.38709677419362</v>
      </c>
      <c r="H45" s="285">
        <v>90.843875448028669</v>
      </c>
      <c r="I45" s="278">
        <v>91.570017921146956</v>
      </c>
      <c r="J45" s="278"/>
      <c r="K45" s="278"/>
    </row>
    <row r="46" spans="1:11" x14ac:dyDescent="0.2">
      <c r="A46" s="245">
        <v>1991</v>
      </c>
      <c r="B46" s="287">
        <v>134.08073196986007</v>
      </c>
      <c r="C46" s="287">
        <v>122.53107630750542</v>
      </c>
      <c r="D46" s="283">
        <v>122.1</v>
      </c>
      <c r="E46" s="286">
        <v>136.01451612903222</v>
      </c>
      <c r="F46" s="286">
        <v>123.57893369175628</v>
      </c>
      <c r="G46" s="285">
        <v>133.36451612903224</v>
      </c>
      <c r="H46" s="285">
        <v>121.276849718382</v>
      </c>
      <c r="I46" s="278">
        <v>122.42789170506913</v>
      </c>
      <c r="J46" s="278"/>
      <c r="K46" s="278"/>
    </row>
    <row r="47" spans="1:11" x14ac:dyDescent="0.2">
      <c r="A47" s="245">
        <v>1992</v>
      </c>
      <c r="B47" s="287">
        <v>136.76490924805532</v>
      </c>
      <c r="C47" s="287">
        <v>133.97361826142318</v>
      </c>
      <c r="D47" s="283">
        <v>134.26</v>
      </c>
      <c r="E47" s="286">
        <v>137.73483870967738</v>
      </c>
      <c r="F47" s="286">
        <v>135.23573516870596</v>
      </c>
      <c r="G47" s="285">
        <v>136.43806451612897</v>
      </c>
      <c r="H47" s="285">
        <v>133.72810573476701</v>
      </c>
      <c r="I47" s="278">
        <v>134.48192045173647</v>
      </c>
      <c r="J47" s="278"/>
      <c r="K47" s="278"/>
    </row>
    <row r="48" spans="1:11" x14ac:dyDescent="0.2">
      <c r="A48" s="245">
        <v>1993</v>
      </c>
      <c r="B48" s="287">
        <v>150.72653958944281</v>
      </c>
      <c r="C48" s="287">
        <v>142.00458698334998</v>
      </c>
      <c r="D48" s="283">
        <v>142.44</v>
      </c>
      <c r="E48" s="286">
        <v>151.3477419354839</v>
      </c>
      <c r="F48" s="286">
        <v>142.8153015873016</v>
      </c>
      <c r="G48" s="285">
        <v>149.89741935483877</v>
      </c>
      <c r="H48" s="285">
        <v>141.44843625192016</v>
      </c>
      <c r="I48" s="278">
        <v>142.13186891961089</v>
      </c>
      <c r="J48" s="278"/>
      <c r="K48" s="278"/>
    </row>
    <row r="49" spans="1:11" x14ac:dyDescent="0.2">
      <c r="A49" s="245">
        <v>1994</v>
      </c>
      <c r="B49" s="287">
        <v>164.48377793799571</v>
      </c>
      <c r="C49" s="287">
        <v>157.02892520061721</v>
      </c>
      <c r="D49" s="283">
        <v>157.02000000000001</v>
      </c>
      <c r="E49" s="286">
        <v>164.90129032258059</v>
      </c>
      <c r="F49" s="286">
        <v>157.6040288658474</v>
      </c>
      <c r="G49" s="285">
        <v>163.77806451612906</v>
      </c>
      <c r="H49" s="285">
        <v>156.455893625192</v>
      </c>
      <c r="I49" s="278">
        <v>157.0299612455197</v>
      </c>
      <c r="J49" s="278"/>
      <c r="K49" s="278"/>
    </row>
    <row r="50" spans="1:11" x14ac:dyDescent="0.2">
      <c r="A50" s="245">
        <v>1995</v>
      </c>
      <c r="B50" s="287">
        <v>194.47002551020407</v>
      </c>
      <c r="C50" s="287">
        <v>180.36663441305799</v>
      </c>
      <c r="D50" s="283">
        <v>179.63</v>
      </c>
      <c r="E50" s="286">
        <v>194.32806451612905</v>
      </c>
      <c r="F50" s="286">
        <v>180.15832872503839</v>
      </c>
      <c r="G50" s="285">
        <v>193.38774193548394</v>
      </c>
      <c r="H50" s="285">
        <v>179.1378104198669</v>
      </c>
      <c r="I50" s="278">
        <v>179.64806957245264</v>
      </c>
      <c r="J50" s="278"/>
      <c r="K50" s="278"/>
    </row>
    <row r="51" spans="1:11" x14ac:dyDescent="0.2">
      <c r="A51" s="245">
        <f>A50+1</f>
        <v>1996</v>
      </c>
      <c r="B51" s="287">
        <v>219.89756367663344</v>
      </c>
      <c r="C51" s="287">
        <v>208.37364272618007</v>
      </c>
      <c r="D51" s="283">
        <v>207.71</v>
      </c>
      <c r="E51" s="286">
        <v>219.44290322580645</v>
      </c>
      <c r="F51" s="286">
        <v>207.92191771721664</v>
      </c>
      <c r="G51" s="285">
        <v>219.01225806451606</v>
      </c>
      <c r="H51" s="285">
        <v>207.31814704610062</v>
      </c>
      <c r="I51" s="278">
        <v>207.62003238165863</v>
      </c>
      <c r="J51" s="278"/>
      <c r="K51" s="278"/>
    </row>
    <row r="52" spans="1:11" x14ac:dyDescent="0.2">
      <c r="A52" s="245">
        <f>A51+1</f>
        <v>1997</v>
      </c>
      <c r="B52" s="287">
        <v>244.01704545454547</v>
      </c>
      <c r="C52" s="287">
        <v>233.26621227590067</v>
      </c>
      <c r="D52" s="283">
        <v>232.6</v>
      </c>
      <c r="E52" s="286">
        <v>243.72419354838709</v>
      </c>
      <c r="F52" s="286">
        <v>232.75530625960062</v>
      </c>
      <c r="G52" s="285">
        <v>243.255161290323</v>
      </c>
      <c r="H52" s="285">
        <v>232.3140407706093</v>
      </c>
      <c r="I52" s="278">
        <v>232.53467351510494</v>
      </c>
      <c r="J52" s="278"/>
      <c r="K52" s="278"/>
    </row>
    <row r="53" spans="1:11" x14ac:dyDescent="0.2">
      <c r="A53" s="245">
        <f>A52+1</f>
        <v>1998</v>
      </c>
      <c r="B53" s="287">
        <v>271.17249796582587</v>
      </c>
      <c r="C53" s="287">
        <v>257.99550487359903</v>
      </c>
      <c r="D53" s="283">
        <v>257.19</v>
      </c>
      <c r="E53" s="286">
        <v>270.55225806451608</v>
      </c>
      <c r="F53" s="286">
        <v>257.34630216333846</v>
      </c>
      <c r="G53" s="285">
        <v>270.08096774193547</v>
      </c>
      <c r="H53" s="285">
        <v>256.8837942268305</v>
      </c>
      <c r="I53" s="278">
        <v>257.11504819508446</v>
      </c>
      <c r="J53" s="278"/>
      <c r="K53" s="278"/>
    </row>
    <row r="54" spans="1:11" x14ac:dyDescent="0.2">
      <c r="A54" s="245">
        <f t="shared" ref="A54:A70" si="0">A53+1</f>
        <v>1999</v>
      </c>
      <c r="B54" s="288">
        <v>298.01665312753858</v>
      </c>
      <c r="C54" s="288">
        <v>286.45714725759905</v>
      </c>
      <c r="D54" s="289">
        <v>285.68</v>
      </c>
      <c r="E54" s="290">
        <v>297.49193548387092</v>
      </c>
      <c r="F54" s="290">
        <v>285.85437199180745</v>
      </c>
      <c r="G54" s="290">
        <v>297.02225806451611</v>
      </c>
      <c r="H54" s="290">
        <v>285.36611123911933</v>
      </c>
      <c r="I54" s="278">
        <v>285.61024161546339</v>
      </c>
      <c r="J54" s="278"/>
      <c r="K54" s="278"/>
    </row>
    <row r="55" spans="1:11" x14ac:dyDescent="0.2">
      <c r="A55" s="245">
        <f t="shared" si="0"/>
        <v>2000</v>
      </c>
      <c r="B55" s="288">
        <v>317.75181305398871</v>
      </c>
      <c r="C55" s="288">
        <v>308.66051630017273</v>
      </c>
      <c r="D55" s="291">
        <v>308.19</v>
      </c>
      <c r="E55" s="292">
        <v>317.61612903225802</v>
      </c>
      <c r="F55" s="292">
        <v>308.38892225930039</v>
      </c>
      <c r="G55" s="292">
        <v>317.08096774193547</v>
      </c>
      <c r="H55" s="292">
        <v>307.87404022988511</v>
      </c>
      <c r="I55" s="278">
        <v>308.13148124459275</v>
      </c>
      <c r="J55" s="278"/>
      <c r="K55" s="278"/>
    </row>
    <row r="56" spans="1:11" x14ac:dyDescent="0.2">
      <c r="A56" s="245">
        <f t="shared" si="0"/>
        <v>2001</v>
      </c>
      <c r="B56" s="288">
        <v>341.41414581066374</v>
      </c>
      <c r="C56" s="288">
        <v>329.49610324495802</v>
      </c>
      <c r="D56" s="291">
        <v>328.87</v>
      </c>
      <c r="E56" s="292">
        <v>340.87548387096791</v>
      </c>
      <c r="F56" s="292">
        <v>329.09380561955965</v>
      </c>
      <c r="G56" s="292">
        <v>340.3132258064515</v>
      </c>
      <c r="H56" s="292">
        <v>328.51886271121356</v>
      </c>
      <c r="I56" s="278">
        <v>328.8063341653866</v>
      </c>
      <c r="J56" s="278"/>
      <c r="K56" s="278"/>
    </row>
    <row r="57" spans="1:11" x14ac:dyDescent="0.2">
      <c r="A57" s="245">
        <f t="shared" si="0"/>
        <v>2002</v>
      </c>
      <c r="B57" s="288">
        <v>378.38226936919875</v>
      </c>
      <c r="C57" s="288">
        <v>360.92386308964387</v>
      </c>
      <c r="D57" s="291">
        <v>359.82</v>
      </c>
      <c r="E57" s="292">
        <v>377.59032258064508</v>
      </c>
      <c r="F57" s="292">
        <v>360.044400985663</v>
      </c>
      <c r="G57" s="292">
        <v>376.9258064516128</v>
      </c>
      <c r="H57" s="292">
        <v>359.38774603174602</v>
      </c>
      <c r="I57" s="278">
        <v>359.71607350870454</v>
      </c>
      <c r="J57" s="278"/>
      <c r="K57" s="278"/>
    </row>
    <row r="58" spans="1:11" x14ac:dyDescent="0.2">
      <c r="A58" s="245">
        <f t="shared" si="0"/>
        <v>2003</v>
      </c>
      <c r="B58" s="288">
        <v>418.04593175853017</v>
      </c>
      <c r="C58" s="288">
        <v>399.72242852731034</v>
      </c>
      <c r="D58" s="291">
        <v>398.66</v>
      </c>
      <c r="E58" s="292">
        <v>417.78838709677416</v>
      </c>
      <c r="F58" s="292">
        <v>398.98990066564261</v>
      </c>
      <c r="G58" s="292">
        <v>416.62967741935495</v>
      </c>
      <c r="H58" s="292">
        <v>398.11665220174092</v>
      </c>
      <c r="I58" s="278">
        <v>398.55327643369174</v>
      </c>
      <c r="J58" s="278"/>
      <c r="K58" s="278"/>
    </row>
    <row r="59" spans="1:11" x14ac:dyDescent="0.2">
      <c r="A59" s="245">
        <f t="shared" si="0"/>
        <v>2004</v>
      </c>
      <c r="B59" s="288">
        <v>457.57333488048278</v>
      </c>
      <c r="C59" s="288">
        <v>438.79678947709391</v>
      </c>
      <c r="D59" s="291">
        <v>437.93</v>
      </c>
      <c r="E59" s="292">
        <v>457.63967741935483</v>
      </c>
      <c r="F59" s="292">
        <v>438.50368906810036</v>
      </c>
      <c r="G59" s="292">
        <v>456.04161290322583</v>
      </c>
      <c r="H59" s="292">
        <v>437.14557526881714</v>
      </c>
      <c r="I59" s="278">
        <v>437.82463216845872</v>
      </c>
      <c r="J59" s="278"/>
      <c r="K59" s="278"/>
    </row>
    <row r="60" spans="1:11" x14ac:dyDescent="0.2">
      <c r="A60" s="245">
        <f t="shared" si="0"/>
        <v>2005</v>
      </c>
      <c r="B60" s="288">
        <v>495.64405910116972</v>
      </c>
      <c r="C60" s="288">
        <v>478.33292328182694</v>
      </c>
      <c r="D60" s="291">
        <v>477.88</v>
      </c>
      <c r="E60" s="292">
        <v>496.08483870967729</v>
      </c>
      <c r="F60" s="292">
        <v>478.56240700204813</v>
      </c>
      <c r="G60" s="292">
        <v>494.14677419354837</v>
      </c>
      <c r="H60" s="292">
        <v>476.80141289042496</v>
      </c>
      <c r="I60" s="278">
        <v>477.68190994623654</v>
      </c>
      <c r="J60" s="278"/>
      <c r="K60" s="278"/>
    </row>
    <row r="61" spans="1:11" x14ac:dyDescent="0.2">
      <c r="A61" s="245">
        <f t="shared" si="0"/>
        <v>2006</v>
      </c>
      <c r="B61" s="288">
        <v>515.86249285305882</v>
      </c>
      <c r="C61" s="288">
        <v>510.80949446725708</v>
      </c>
      <c r="D61" s="291">
        <v>511.25</v>
      </c>
      <c r="E61" s="292">
        <v>519.04322580645157</v>
      </c>
      <c r="F61" s="292">
        <v>512.48697145417293</v>
      </c>
      <c r="G61" s="292">
        <v>515.19096774193542</v>
      </c>
      <c r="H61" s="292">
        <v>509.97627355350738</v>
      </c>
      <c r="I61" s="278">
        <v>511.23162250384019</v>
      </c>
      <c r="J61" s="278"/>
      <c r="K61" s="278"/>
    </row>
    <row r="62" spans="1:11" x14ac:dyDescent="0.2">
      <c r="A62" s="245">
        <f t="shared" si="0"/>
        <v>2007</v>
      </c>
      <c r="B62" s="288">
        <v>495.20816668216918</v>
      </c>
      <c r="C62" s="288">
        <v>513.19680330192853</v>
      </c>
      <c r="D62" s="291">
        <v>516.61549328000001</v>
      </c>
      <c r="E62" s="292">
        <v>501.61903225806446</v>
      </c>
      <c r="F62" s="292">
        <v>518.76864560931892</v>
      </c>
      <c r="G62" s="292">
        <v>495.75483870967741</v>
      </c>
      <c r="H62" s="292">
        <v>514.46661514336927</v>
      </c>
      <c r="I62" s="278">
        <v>516.6176303763441</v>
      </c>
      <c r="J62" s="278"/>
      <c r="K62" s="278"/>
    </row>
    <row r="63" spans="1:11" x14ac:dyDescent="0.2">
      <c r="A63" s="245">
        <f t="shared" si="0"/>
        <v>2008</v>
      </c>
      <c r="B63" s="288">
        <v>550.08229315263918</v>
      </c>
      <c r="C63" s="288">
        <v>522.76188171602769</v>
      </c>
      <c r="D63" s="291">
        <v>526.23558620999995</v>
      </c>
      <c r="E63" s="292">
        <v>555.12354838709655</v>
      </c>
      <c r="F63" s="292">
        <v>530.17597738227653</v>
      </c>
      <c r="G63" s="292">
        <v>544.48258064516153</v>
      </c>
      <c r="H63" s="292">
        <v>522.29519503151653</v>
      </c>
      <c r="I63" s="278">
        <v>526.23558620689653</v>
      </c>
      <c r="J63" s="278"/>
      <c r="K63" s="278"/>
    </row>
    <row r="64" spans="1:11" x14ac:dyDescent="0.2">
      <c r="A64" s="245">
        <f t="shared" si="0"/>
        <v>2009</v>
      </c>
      <c r="B64" s="288">
        <v>558.67821184051547</v>
      </c>
      <c r="C64" s="288">
        <v>568.19258251544966</v>
      </c>
      <c r="D64" s="291">
        <v>573.28795673000002</v>
      </c>
      <c r="E64" s="292">
        <v>573.33870967741939</v>
      </c>
      <c r="F64" s="292">
        <v>578.19214612135181</v>
      </c>
      <c r="G64" s="292">
        <v>562.63612903225794</v>
      </c>
      <c r="H64" s="292">
        <v>568.38376734511019</v>
      </c>
      <c r="I64" s="278">
        <v>573.287956733231</v>
      </c>
      <c r="J64" s="278"/>
      <c r="K64" s="278"/>
    </row>
    <row r="65" spans="1:11" x14ac:dyDescent="0.2">
      <c r="A65" s="245">
        <f t="shared" si="0"/>
        <v>2010</v>
      </c>
      <c r="B65" s="288">
        <v>507.85973756906077</v>
      </c>
      <c r="C65" s="288">
        <v>519.23883050464678</v>
      </c>
      <c r="D65" s="291">
        <v>525.82946952999998</v>
      </c>
      <c r="E65" s="292">
        <v>511.62774193548381</v>
      </c>
      <c r="F65" s="292">
        <v>530.98239861751142</v>
      </c>
      <c r="G65" s="292">
        <v>501.12129032258042</v>
      </c>
      <c r="H65" s="292">
        <v>520.67654045058873</v>
      </c>
      <c r="I65" s="278">
        <v>525.82946953405008</v>
      </c>
      <c r="J65" s="278"/>
      <c r="K65" s="278"/>
    </row>
    <row r="66" spans="1:11" x14ac:dyDescent="0.2">
      <c r="A66" s="245">
        <f t="shared" si="0"/>
        <v>2011</v>
      </c>
      <c r="B66" s="288">
        <v>505.34298147293464</v>
      </c>
      <c r="C66" s="288">
        <v>501.5070553702771</v>
      </c>
      <c r="D66" s="291">
        <v>505.66423992</v>
      </c>
      <c r="E66" s="292">
        <v>511.13290322580656</v>
      </c>
      <c r="F66" s="292">
        <v>511.05197203020992</v>
      </c>
      <c r="G66" s="292">
        <v>499.80580645161302</v>
      </c>
      <c r="H66" s="292">
        <v>500.27650780849973</v>
      </c>
      <c r="I66" s="278">
        <v>505.66423991935483</v>
      </c>
      <c r="J66" s="278"/>
      <c r="K66" s="278"/>
    </row>
    <row r="67" spans="1:11" x14ac:dyDescent="0.2">
      <c r="A67" s="245">
        <f t="shared" si="0"/>
        <v>2012</v>
      </c>
      <c r="B67" s="288">
        <v>502.0853515490237</v>
      </c>
      <c r="C67" s="288">
        <v>497.22625468192967</v>
      </c>
      <c r="D67" s="291">
        <v>502.90146198000002</v>
      </c>
      <c r="E67" s="292">
        <v>505.16419354838706</v>
      </c>
      <c r="F67" s="292">
        <v>508.37525231738965</v>
      </c>
      <c r="G67" s="292">
        <v>494.33129032258068</v>
      </c>
      <c r="H67" s="292">
        <v>497.43172747497221</v>
      </c>
      <c r="I67" s="278">
        <v>502.90348989618093</v>
      </c>
      <c r="J67" s="278"/>
      <c r="K67" s="278"/>
    </row>
    <row r="68" spans="1:11" x14ac:dyDescent="0.2">
      <c r="A68" s="245">
        <f t="shared" si="0"/>
        <v>2013</v>
      </c>
      <c r="B68" s="288">
        <v>495.01778899023219</v>
      </c>
      <c r="C68" s="288">
        <v>494.13166059001622</v>
      </c>
      <c r="D68" s="291">
        <v>499.76683257000002</v>
      </c>
      <c r="E68" s="292">
        <v>505.94774193548375</v>
      </c>
      <c r="F68" s="292">
        <v>505.54444905273931</v>
      </c>
      <c r="G68" s="292">
        <v>493.50612903225806</v>
      </c>
      <c r="H68" s="292">
        <v>493.98921607782904</v>
      </c>
      <c r="I68" s="278">
        <v>499.76683256528418</v>
      </c>
      <c r="J68" s="278"/>
      <c r="K68" s="278"/>
    </row>
    <row r="69" spans="1:11" x14ac:dyDescent="0.2">
      <c r="A69" s="245">
        <f t="shared" si="0"/>
        <v>2014</v>
      </c>
      <c r="B69" s="288">
        <v>533.31482492869713</v>
      </c>
      <c r="C69" s="288">
        <v>533.6875846785905</v>
      </c>
      <c r="D69" s="291">
        <v>538.31720055999995</v>
      </c>
      <c r="E69" s="292">
        <v>541.22548387096776</v>
      </c>
      <c r="F69" s="292">
        <v>544.65298950332829</v>
      </c>
      <c r="G69" s="292">
        <v>529.30741935483866</v>
      </c>
      <c r="H69" s="292">
        <v>531.98141161034312</v>
      </c>
      <c r="I69" s="278">
        <v>538.3172005568357</v>
      </c>
      <c r="J69" s="278"/>
      <c r="K69" s="278"/>
    </row>
    <row r="70" spans="1:11" x14ac:dyDescent="0.2">
      <c r="A70" s="245">
        <f t="shared" si="0"/>
        <v>2015</v>
      </c>
      <c r="B70" s="288">
        <v>531.9397771587744</v>
      </c>
      <c r="C70" s="288">
        <v>528.68333685807113</v>
      </c>
      <c r="D70" s="291">
        <v>534.59788533000005</v>
      </c>
      <c r="E70" s="293">
        <v>540.62838709677419</v>
      </c>
      <c r="F70" s="292">
        <v>540.68811680747569</v>
      </c>
      <c r="G70" s="292">
        <v>528.05999999999995</v>
      </c>
      <c r="H70" s="292">
        <v>528.44342313108052</v>
      </c>
      <c r="I70" s="278">
        <v>534.56576996927811</v>
      </c>
      <c r="J70" s="278"/>
      <c r="K70" s="278"/>
    </row>
    <row r="71" spans="1:11" ht="12.6" customHeight="1" x14ac:dyDescent="0.2">
      <c r="A71" s="245"/>
      <c r="D71" s="126"/>
      <c r="E71" s="126"/>
      <c r="F71" s="126"/>
      <c r="G71" s="126"/>
      <c r="H71" s="126"/>
    </row>
    <row r="72" spans="1:11" x14ac:dyDescent="0.2">
      <c r="A72" s="245"/>
      <c r="D72" s="126"/>
      <c r="E72" s="126"/>
      <c r="F72" s="126"/>
      <c r="G72" s="126"/>
      <c r="H72" s="126"/>
    </row>
    <row r="73" spans="1:11" x14ac:dyDescent="0.2">
      <c r="D73" s="126"/>
      <c r="E73" s="126"/>
      <c r="F73" s="126"/>
      <c r="G73" s="126"/>
      <c r="H73" s="126"/>
    </row>
    <row r="74" spans="1:11" x14ac:dyDescent="0.2">
      <c r="A74" s="120" t="s">
        <v>19</v>
      </c>
      <c r="B74" s="126"/>
      <c r="C74" s="126"/>
      <c r="D74" s="126"/>
      <c r="E74" s="126"/>
      <c r="F74" s="126"/>
      <c r="G74" s="126"/>
      <c r="H74" s="126"/>
    </row>
    <row r="75" spans="1:11" x14ac:dyDescent="0.2">
      <c r="A75" s="141"/>
      <c r="B75" s="126"/>
      <c r="C75" s="126"/>
      <c r="D75" s="126"/>
      <c r="E75" s="276" t="s">
        <v>540</v>
      </c>
      <c r="F75" s="126"/>
      <c r="G75" s="126"/>
      <c r="H75" s="126"/>
    </row>
    <row r="76" spans="1:11" x14ac:dyDescent="0.2">
      <c r="A76" s="120" t="s">
        <v>99</v>
      </c>
      <c r="B76" s="125" t="s">
        <v>541</v>
      </c>
      <c r="C76" s="126"/>
      <c r="D76" s="126"/>
      <c r="E76" s="126"/>
      <c r="F76" s="126"/>
      <c r="G76" s="126"/>
      <c r="H76" s="126"/>
    </row>
    <row r="77" spans="1:11" x14ac:dyDescent="0.2">
      <c r="A77" s="141"/>
      <c r="B77" s="125" t="s">
        <v>542</v>
      </c>
      <c r="C77" s="126"/>
    </row>
    <row r="78" spans="1:11" x14ac:dyDescent="0.2">
      <c r="A78" s="141"/>
      <c r="B78" s="125" t="s">
        <v>543</v>
      </c>
      <c r="C78" s="126"/>
    </row>
    <row r="79" spans="1:11" x14ac:dyDescent="0.2">
      <c r="A79" s="141"/>
      <c r="B79" s="125" t="s">
        <v>544</v>
      </c>
      <c r="C79" s="126"/>
    </row>
    <row r="80" spans="1:11" x14ac:dyDescent="0.2">
      <c r="A80" s="141"/>
      <c r="B80" s="125" t="s">
        <v>545</v>
      </c>
      <c r="C80" s="126"/>
    </row>
    <row r="81" spans="1:3" x14ac:dyDescent="0.2">
      <c r="A81" s="141"/>
      <c r="B81" s="125" t="s">
        <v>546</v>
      </c>
      <c r="C81" s="126"/>
    </row>
    <row r="82" spans="1:3" x14ac:dyDescent="0.2">
      <c r="A82" s="120" t="s">
        <v>4</v>
      </c>
      <c r="B82" s="125" t="s">
        <v>541</v>
      </c>
      <c r="C82" s="126"/>
    </row>
    <row r="83" spans="1:3" x14ac:dyDescent="0.2">
      <c r="A83" s="141"/>
      <c r="B83" s="125" t="s">
        <v>547</v>
      </c>
      <c r="C83" s="126"/>
    </row>
    <row r="84" spans="1:3" x14ac:dyDescent="0.2">
      <c r="A84" s="120" t="s">
        <v>5</v>
      </c>
      <c r="B84" s="125" t="s">
        <v>548</v>
      </c>
      <c r="C84" s="126"/>
    </row>
    <row r="85" spans="1:3" x14ac:dyDescent="0.2">
      <c r="A85" s="141"/>
      <c r="B85" s="125" t="s">
        <v>549</v>
      </c>
      <c r="C85" s="126"/>
    </row>
    <row r="86" spans="1:3" x14ac:dyDescent="0.2">
      <c r="A86" s="120" t="s">
        <v>6</v>
      </c>
      <c r="B86" s="125" t="s">
        <v>550</v>
      </c>
      <c r="C86" s="126"/>
    </row>
    <row r="87" spans="1:3" x14ac:dyDescent="0.2">
      <c r="A87" s="141"/>
      <c r="B87" s="125" t="s">
        <v>428</v>
      </c>
      <c r="C87" s="126"/>
    </row>
    <row r="88" spans="1:3" x14ac:dyDescent="0.2">
      <c r="A88" s="120" t="s">
        <v>7</v>
      </c>
      <c r="B88" s="125" t="s">
        <v>550</v>
      </c>
      <c r="C88" s="126"/>
    </row>
    <row r="89" spans="1:3" x14ac:dyDescent="0.2">
      <c r="A89" s="141"/>
      <c r="B89" s="125" t="s">
        <v>431</v>
      </c>
      <c r="C89" s="126"/>
    </row>
    <row r="90" spans="1:3" x14ac:dyDescent="0.2">
      <c r="A90" s="120" t="s">
        <v>8</v>
      </c>
      <c r="B90" s="125" t="s">
        <v>551</v>
      </c>
      <c r="C90" s="126"/>
    </row>
    <row r="91" spans="1:3" x14ac:dyDescent="0.2">
      <c r="A91" s="141"/>
      <c r="B91" s="125" t="s">
        <v>428</v>
      </c>
      <c r="C91" s="126"/>
    </row>
    <row r="92" spans="1:3" x14ac:dyDescent="0.2">
      <c r="A92" s="120" t="s">
        <v>9</v>
      </c>
      <c r="B92" s="125" t="s">
        <v>551</v>
      </c>
      <c r="C92" s="126"/>
    </row>
    <row r="93" spans="1:3" x14ac:dyDescent="0.2">
      <c r="A93" s="141"/>
      <c r="B93" s="125" t="s">
        <v>431</v>
      </c>
      <c r="C93" s="126"/>
    </row>
    <row r="94" spans="1:3" x14ac:dyDescent="0.2">
      <c r="A94" s="120" t="s">
        <v>10</v>
      </c>
      <c r="B94" s="125" t="s">
        <v>263</v>
      </c>
      <c r="C94" s="126"/>
    </row>
    <row r="95" spans="1:3" x14ac:dyDescent="0.2">
      <c r="A95" s="141"/>
      <c r="B95" s="125" t="s">
        <v>552</v>
      </c>
      <c r="C95" s="126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00"/>
  <sheetViews>
    <sheetView workbookViewId="0">
      <selection activeCell="F73" sqref="F73"/>
    </sheetView>
  </sheetViews>
  <sheetFormatPr baseColWidth="10" defaultColWidth="11.5703125" defaultRowHeight="12.75" x14ac:dyDescent="0.2"/>
  <cols>
    <col min="1" max="1" width="11.5703125" style="207"/>
    <col min="2" max="2" width="12.7109375" style="294" bestFit="1" customWidth="1"/>
    <col min="3" max="3" width="13.7109375" style="294" bestFit="1" customWidth="1"/>
    <col min="4" max="4" width="13.42578125" style="201" bestFit="1" customWidth="1"/>
    <col min="5" max="5" width="12.42578125" style="201" bestFit="1" customWidth="1"/>
    <col min="6" max="6" width="11.7109375" style="201" bestFit="1" customWidth="1"/>
    <col min="7" max="7" width="13.42578125" style="201" bestFit="1" customWidth="1"/>
    <col min="8" max="8" width="11.7109375" style="201" bestFit="1" customWidth="1"/>
    <col min="9" max="9" width="12" style="294" bestFit="1" customWidth="1"/>
    <col min="10" max="10" width="13.42578125" style="201" bestFit="1" customWidth="1"/>
    <col min="11" max="11" width="13.7109375" style="294" bestFit="1" customWidth="1"/>
    <col min="12" max="12" width="13.42578125" style="201" bestFit="1" customWidth="1"/>
    <col min="13" max="13" width="12.42578125" style="201" bestFit="1" customWidth="1"/>
    <col min="14" max="14" width="11.7109375" style="201" bestFit="1" customWidth="1"/>
    <col min="15" max="15" width="12.42578125" style="201" bestFit="1" customWidth="1"/>
    <col min="16" max="16" width="12.7109375" style="294" bestFit="1" customWidth="1"/>
    <col min="17" max="17" width="13.42578125" style="201" bestFit="1" customWidth="1"/>
    <col min="18" max="16384" width="11.5703125" style="124"/>
  </cols>
  <sheetData>
    <row r="1" spans="1:17" x14ac:dyDescent="0.2">
      <c r="A1" s="120" t="s">
        <v>499</v>
      </c>
      <c r="B1" s="122"/>
      <c r="C1" s="122"/>
      <c r="D1" s="121"/>
      <c r="E1" s="121"/>
      <c r="F1" s="121"/>
      <c r="G1" s="121"/>
      <c r="H1" s="121"/>
      <c r="I1" s="122"/>
      <c r="J1" s="121"/>
      <c r="K1" s="122"/>
      <c r="L1" s="121"/>
      <c r="M1" s="121"/>
      <c r="N1" s="121"/>
      <c r="O1" s="121"/>
      <c r="P1" s="122"/>
      <c r="Q1" s="121"/>
    </row>
    <row r="2" spans="1:17" x14ac:dyDescent="0.2">
      <c r="A2" s="120" t="s">
        <v>553</v>
      </c>
      <c r="B2" s="122"/>
      <c r="C2" s="122"/>
      <c r="D2" s="121"/>
      <c r="E2" s="121"/>
      <c r="F2" s="121"/>
      <c r="G2" s="121"/>
      <c r="H2" s="121"/>
      <c r="I2" s="122"/>
      <c r="J2" s="121"/>
      <c r="K2" s="122"/>
      <c r="L2" s="121"/>
      <c r="M2" s="121"/>
      <c r="N2" s="121"/>
      <c r="O2" s="121"/>
      <c r="P2" s="122"/>
      <c r="Q2" s="121"/>
    </row>
    <row r="3" spans="1:17" x14ac:dyDescent="0.2">
      <c r="A3" s="120" t="s">
        <v>554</v>
      </c>
      <c r="B3" s="122"/>
      <c r="C3" s="122"/>
      <c r="D3" s="121"/>
      <c r="E3" s="121"/>
      <c r="F3" s="121"/>
      <c r="G3" s="121"/>
      <c r="H3" s="121"/>
      <c r="I3" s="122"/>
      <c r="J3" s="121"/>
      <c r="K3" s="122"/>
      <c r="L3" s="121"/>
      <c r="M3" s="121"/>
      <c r="N3" s="121"/>
      <c r="O3" s="121"/>
      <c r="P3" s="122"/>
      <c r="Q3" s="121"/>
    </row>
    <row r="4" spans="1:17" x14ac:dyDescent="0.2">
      <c r="A4" s="141"/>
      <c r="B4" s="122"/>
      <c r="C4" s="122"/>
      <c r="D4" s="121"/>
      <c r="E4" s="121"/>
      <c r="F4" s="121"/>
      <c r="G4" s="121"/>
      <c r="H4" s="121"/>
      <c r="I4" s="122"/>
      <c r="J4" s="121"/>
      <c r="K4" s="122"/>
      <c r="L4" s="121"/>
      <c r="M4" s="121"/>
      <c r="N4" s="121"/>
      <c r="O4" s="121"/>
      <c r="P4" s="122"/>
      <c r="Q4" s="121"/>
    </row>
    <row r="5" spans="1:17" s="130" customFormat="1" x14ac:dyDescent="0.2">
      <c r="A5" s="127"/>
      <c r="B5" s="128" t="s">
        <v>3</v>
      </c>
      <c r="C5" s="128" t="s">
        <v>4</v>
      </c>
      <c r="D5" s="128" t="s">
        <v>5</v>
      </c>
      <c r="E5" s="128" t="s">
        <v>6</v>
      </c>
      <c r="F5" s="128" t="s">
        <v>7</v>
      </c>
      <c r="G5" s="128" t="s">
        <v>8</v>
      </c>
      <c r="H5" s="128" t="s">
        <v>9</v>
      </c>
      <c r="I5" s="128" t="s">
        <v>10</v>
      </c>
      <c r="J5" s="128" t="s">
        <v>11</v>
      </c>
      <c r="K5" s="128" t="s">
        <v>12</v>
      </c>
      <c r="L5" s="128" t="s">
        <v>13</v>
      </c>
      <c r="M5" s="128" t="s">
        <v>14</v>
      </c>
      <c r="N5" s="128" t="s">
        <v>15</v>
      </c>
      <c r="O5" s="128" t="s">
        <v>16</v>
      </c>
      <c r="P5" s="128" t="s">
        <v>17</v>
      </c>
      <c r="Q5" s="128" t="s">
        <v>168</v>
      </c>
    </row>
    <row r="6" spans="1:17" x14ac:dyDescent="0.2">
      <c r="A6" s="245">
        <v>1950</v>
      </c>
      <c r="B6" s="300">
        <v>34.200000000000003</v>
      </c>
      <c r="C6" s="300">
        <v>312.39999999999998</v>
      </c>
      <c r="D6" s="301">
        <v>312.39999999999998</v>
      </c>
      <c r="E6" s="301">
        <v>61.9</v>
      </c>
      <c r="F6" s="301">
        <v>4</v>
      </c>
      <c r="G6" s="301">
        <v>246.5</v>
      </c>
      <c r="H6" s="301">
        <v>0</v>
      </c>
      <c r="I6" s="300">
        <v>-80.8</v>
      </c>
      <c r="J6" s="301">
        <v>265.8</v>
      </c>
      <c r="K6" s="300">
        <v>265.8</v>
      </c>
      <c r="L6" s="301">
        <v>63.8</v>
      </c>
      <c r="M6" s="301">
        <v>202</v>
      </c>
      <c r="N6" s="301">
        <v>101.2</v>
      </c>
      <c r="O6" s="301">
        <v>100.8</v>
      </c>
      <c r="P6" s="300">
        <v>0</v>
      </c>
      <c r="Q6" s="301">
        <v>265.8</v>
      </c>
    </row>
    <row r="7" spans="1:17" x14ac:dyDescent="0.2">
      <c r="A7" s="245">
        <v>1951</v>
      </c>
      <c r="B7" s="300">
        <v>62.3</v>
      </c>
      <c r="C7" s="300">
        <v>285.3</v>
      </c>
      <c r="D7" s="301">
        <v>285.3</v>
      </c>
      <c r="E7" s="301">
        <v>14.3</v>
      </c>
      <c r="F7" s="301">
        <v>2.4</v>
      </c>
      <c r="G7" s="301">
        <v>268.60000000000002</v>
      </c>
      <c r="H7" s="301">
        <v>0</v>
      </c>
      <c r="I7" s="300">
        <v>-82.3</v>
      </c>
      <c r="J7" s="301">
        <v>265.3</v>
      </c>
      <c r="K7" s="300">
        <v>265.3</v>
      </c>
      <c r="L7" s="301">
        <v>44.2</v>
      </c>
      <c r="M7" s="301">
        <v>221.1</v>
      </c>
      <c r="N7" s="301">
        <v>108.3</v>
      </c>
      <c r="O7" s="301">
        <v>112.8</v>
      </c>
      <c r="P7" s="300">
        <v>0</v>
      </c>
      <c r="Q7" s="301">
        <v>265.3</v>
      </c>
    </row>
    <row r="8" spans="1:17" x14ac:dyDescent="0.2">
      <c r="A8" s="245">
        <v>1952</v>
      </c>
      <c r="B8" s="300">
        <v>98.3</v>
      </c>
      <c r="C8" s="300">
        <v>301.60000000000002</v>
      </c>
      <c r="D8" s="301">
        <v>301.60000000000002</v>
      </c>
      <c r="E8" s="301">
        <v>-12.9</v>
      </c>
      <c r="F8" s="301">
        <v>14.1</v>
      </c>
      <c r="G8" s="301">
        <v>300.39999999999998</v>
      </c>
      <c r="H8" s="301">
        <v>0</v>
      </c>
      <c r="I8" s="300">
        <v>-83.5</v>
      </c>
      <c r="J8" s="301">
        <v>316.39999999999998</v>
      </c>
      <c r="K8" s="300">
        <v>316.39999999999998</v>
      </c>
      <c r="L8" s="301">
        <v>52.7</v>
      </c>
      <c r="M8" s="301">
        <v>263.7</v>
      </c>
      <c r="N8" s="301">
        <v>125.3</v>
      </c>
      <c r="O8" s="301">
        <v>138.4</v>
      </c>
      <c r="P8" s="300">
        <v>0</v>
      </c>
      <c r="Q8" s="301">
        <v>316.39999999999998</v>
      </c>
    </row>
    <row r="9" spans="1:17" x14ac:dyDescent="0.2">
      <c r="A9" s="245">
        <v>1953</v>
      </c>
      <c r="B9" s="300">
        <v>114.7</v>
      </c>
      <c r="C9" s="300">
        <v>330.8</v>
      </c>
      <c r="D9" s="301">
        <v>330.8</v>
      </c>
      <c r="E9" s="301">
        <v>-25.4</v>
      </c>
      <c r="F9" s="301">
        <v>8.6999999999999993</v>
      </c>
      <c r="G9" s="301">
        <v>347.5</v>
      </c>
      <c r="H9" s="301">
        <v>0</v>
      </c>
      <c r="I9" s="300">
        <v>-96.1</v>
      </c>
      <c r="J9" s="301">
        <v>349.4</v>
      </c>
      <c r="K9" s="300">
        <v>349.4</v>
      </c>
      <c r="L9" s="301">
        <v>62.1</v>
      </c>
      <c r="M9" s="301">
        <v>287.3</v>
      </c>
      <c r="N9" s="301">
        <v>137.6</v>
      </c>
      <c r="O9" s="301">
        <v>149.69999999999999</v>
      </c>
      <c r="P9" s="300">
        <v>0</v>
      </c>
      <c r="Q9" s="301">
        <v>349.4</v>
      </c>
    </row>
    <row r="10" spans="1:17" x14ac:dyDescent="0.2">
      <c r="A10" s="245">
        <v>1954</v>
      </c>
      <c r="B10" s="300">
        <v>108.1</v>
      </c>
      <c r="C10" s="300">
        <v>394.8</v>
      </c>
      <c r="D10" s="301">
        <v>394.8</v>
      </c>
      <c r="E10" s="301">
        <v>-9.6999999999999993</v>
      </c>
      <c r="F10" s="301">
        <v>12.7</v>
      </c>
      <c r="G10" s="301">
        <v>391.8</v>
      </c>
      <c r="H10" s="301">
        <v>0</v>
      </c>
      <c r="I10" s="300">
        <v>-99.6</v>
      </c>
      <c r="J10" s="301">
        <v>403.3</v>
      </c>
      <c r="K10" s="300">
        <v>403.3</v>
      </c>
      <c r="L10" s="301">
        <v>83.2</v>
      </c>
      <c r="M10" s="301">
        <v>320.10000000000002</v>
      </c>
      <c r="N10" s="301">
        <v>154.6</v>
      </c>
      <c r="O10" s="301">
        <v>165.5</v>
      </c>
      <c r="P10" s="300">
        <v>0</v>
      </c>
      <c r="Q10" s="301">
        <v>403.3</v>
      </c>
    </row>
    <row r="11" spans="1:17" x14ac:dyDescent="0.2">
      <c r="A11" s="245">
        <v>1955</v>
      </c>
      <c r="B11" s="300">
        <v>130.19999999999999</v>
      </c>
      <c r="C11" s="300">
        <v>438.1</v>
      </c>
      <c r="D11" s="301">
        <v>438.1</v>
      </c>
      <c r="E11" s="301">
        <v>-1.3</v>
      </c>
      <c r="F11" s="301">
        <v>10</v>
      </c>
      <c r="G11" s="301">
        <v>429.4</v>
      </c>
      <c r="H11" s="301">
        <v>0</v>
      </c>
      <c r="I11" s="300">
        <v>-113</v>
      </c>
      <c r="J11" s="301">
        <v>455.3</v>
      </c>
      <c r="K11" s="300">
        <v>455.3</v>
      </c>
      <c r="L11" s="301">
        <v>120.8</v>
      </c>
      <c r="M11" s="301">
        <v>334.5</v>
      </c>
      <c r="N11" s="301">
        <v>152.69999999999999</v>
      </c>
      <c r="O11" s="301">
        <v>181.8</v>
      </c>
      <c r="P11" s="300">
        <v>0</v>
      </c>
      <c r="Q11" s="301">
        <v>455.3</v>
      </c>
    </row>
    <row r="12" spans="1:17" x14ac:dyDescent="0.2">
      <c r="A12" s="245">
        <v>1956</v>
      </c>
      <c r="B12" s="300">
        <v>84.1</v>
      </c>
      <c r="C12" s="300">
        <v>505.6</v>
      </c>
      <c r="D12" s="301">
        <v>505.6</v>
      </c>
      <c r="E12" s="301">
        <v>18.600000000000001</v>
      </c>
      <c r="F12" s="301">
        <v>15.6</v>
      </c>
      <c r="G12" s="301">
        <v>471.4</v>
      </c>
      <c r="H12" s="301">
        <v>0</v>
      </c>
      <c r="I12" s="300">
        <v>-121.7</v>
      </c>
      <c r="J12" s="301">
        <v>468</v>
      </c>
      <c r="K12" s="300">
        <v>468</v>
      </c>
      <c r="L12" s="301">
        <v>130.69999999999999</v>
      </c>
      <c r="M12" s="301">
        <v>337.3</v>
      </c>
      <c r="N12" s="301">
        <v>151.1</v>
      </c>
      <c r="O12" s="301">
        <v>186.2</v>
      </c>
      <c r="P12" s="300">
        <v>0</v>
      </c>
      <c r="Q12" s="301">
        <v>468</v>
      </c>
    </row>
    <row r="13" spans="1:17" x14ac:dyDescent="0.2">
      <c r="A13" s="245">
        <v>1957</v>
      </c>
      <c r="B13" s="300">
        <v>91.2</v>
      </c>
      <c r="C13" s="300">
        <v>630.79999999999995</v>
      </c>
      <c r="D13" s="301">
        <v>630.79999999999995</v>
      </c>
      <c r="E13" s="301">
        <v>72.2</v>
      </c>
      <c r="F13" s="301">
        <v>19.7</v>
      </c>
      <c r="G13" s="301">
        <v>538.9</v>
      </c>
      <c r="H13" s="301">
        <v>0</v>
      </c>
      <c r="I13" s="300">
        <v>-199.1</v>
      </c>
      <c r="J13" s="301">
        <v>522.9</v>
      </c>
      <c r="K13" s="300">
        <v>512.9</v>
      </c>
      <c r="L13" s="301">
        <v>150.19999999999999</v>
      </c>
      <c r="M13" s="301">
        <v>362.7</v>
      </c>
      <c r="N13" s="301">
        <v>169</v>
      </c>
      <c r="O13" s="301">
        <v>193.7</v>
      </c>
      <c r="P13" s="300">
        <v>10</v>
      </c>
      <c r="Q13" s="301">
        <v>522.9</v>
      </c>
    </row>
    <row r="14" spans="1:17" x14ac:dyDescent="0.2">
      <c r="A14" s="245">
        <v>1958</v>
      </c>
      <c r="B14" s="300">
        <v>133.19999999999999</v>
      </c>
      <c r="C14" s="300">
        <v>651.5</v>
      </c>
      <c r="D14" s="301">
        <v>651.5</v>
      </c>
      <c r="E14" s="301">
        <v>67.5</v>
      </c>
      <c r="F14" s="301">
        <v>15.4</v>
      </c>
      <c r="G14" s="301">
        <v>568.6</v>
      </c>
      <c r="H14" s="301">
        <v>0</v>
      </c>
      <c r="I14" s="300">
        <v>-202.7</v>
      </c>
      <c r="J14" s="301">
        <v>582</v>
      </c>
      <c r="K14" s="300">
        <v>566.6</v>
      </c>
      <c r="L14" s="301">
        <v>174.6</v>
      </c>
      <c r="M14" s="301">
        <v>392</v>
      </c>
      <c r="N14" s="301">
        <v>180.5</v>
      </c>
      <c r="O14" s="301">
        <v>211.5</v>
      </c>
      <c r="P14" s="300">
        <v>15.4</v>
      </c>
      <c r="Q14" s="301">
        <v>582</v>
      </c>
    </row>
    <row r="15" spans="1:17" x14ac:dyDescent="0.2">
      <c r="A15" s="245">
        <v>1959</v>
      </c>
      <c r="B15" s="300">
        <v>112.2</v>
      </c>
      <c r="C15" s="300">
        <v>767.1</v>
      </c>
      <c r="D15" s="301">
        <v>767.1</v>
      </c>
      <c r="E15" s="301">
        <v>86.9</v>
      </c>
      <c r="F15" s="301">
        <v>19.7</v>
      </c>
      <c r="G15" s="301">
        <v>660.5</v>
      </c>
      <c r="H15" s="301">
        <v>0</v>
      </c>
      <c r="I15" s="300">
        <v>-224.7</v>
      </c>
      <c r="J15" s="301">
        <v>654.6</v>
      </c>
      <c r="K15" s="300">
        <v>629.20000000000005</v>
      </c>
      <c r="L15" s="301">
        <v>206.7</v>
      </c>
      <c r="M15" s="301">
        <v>422.5</v>
      </c>
      <c r="N15" s="301">
        <v>185.7</v>
      </c>
      <c r="O15" s="301">
        <v>236.8</v>
      </c>
      <c r="P15" s="300">
        <v>25.4</v>
      </c>
      <c r="Q15" s="301">
        <v>654.6</v>
      </c>
    </row>
    <row r="16" spans="1:17" x14ac:dyDescent="0.2">
      <c r="A16" s="245">
        <v>1960</v>
      </c>
      <c r="B16" s="300">
        <v>91.5</v>
      </c>
      <c r="C16" s="300">
        <v>871.8</v>
      </c>
      <c r="D16" s="301">
        <v>871.8</v>
      </c>
      <c r="E16" s="301">
        <v>82.8</v>
      </c>
      <c r="F16" s="301">
        <v>23</v>
      </c>
      <c r="G16" s="301">
        <v>766</v>
      </c>
      <c r="H16" s="301">
        <v>0</v>
      </c>
      <c r="I16" s="300">
        <v>-243.8</v>
      </c>
      <c r="J16" s="301">
        <v>719.5</v>
      </c>
      <c r="K16" s="300">
        <v>635</v>
      </c>
      <c r="L16" s="301">
        <v>208.4</v>
      </c>
      <c r="M16" s="301">
        <v>426.6</v>
      </c>
      <c r="N16" s="301">
        <v>193.5</v>
      </c>
      <c r="O16" s="301">
        <v>233.1</v>
      </c>
      <c r="P16" s="300">
        <v>84.5</v>
      </c>
      <c r="Q16" s="301">
        <v>719.5</v>
      </c>
    </row>
    <row r="17" spans="1:17" x14ac:dyDescent="0.2">
      <c r="A17" s="245">
        <v>1961</v>
      </c>
      <c r="B17" s="300">
        <v>39.200000000000003</v>
      </c>
      <c r="C17" s="300">
        <v>913.2</v>
      </c>
      <c r="D17" s="301">
        <v>913.2</v>
      </c>
      <c r="E17" s="301">
        <v>101.4</v>
      </c>
      <c r="F17" s="301">
        <v>25.2</v>
      </c>
      <c r="G17" s="301">
        <v>786.6</v>
      </c>
      <c r="H17" s="301">
        <v>0</v>
      </c>
      <c r="I17" s="300">
        <v>-244</v>
      </c>
      <c r="J17" s="301">
        <v>708.4</v>
      </c>
      <c r="K17" s="300">
        <v>612.1</v>
      </c>
      <c r="L17" s="301">
        <v>197.6</v>
      </c>
      <c r="M17" s="301">
        <v>414.5</v>
      </c>
      <c r="N17" s="301">
        <v>184.7</v>
      </c>
      <c r="O17" s="301">
        <v>229.8</v>
      </c>
      <c r="P17" s="300">
        <v>96.3</v>
      </c>
      <c r="Q17" s="301">
        <v>708.4</v>
      </c>
    </row>
    <row r="18" spans="1:17" x14ac:dyDescent="0.2">
      <c r="A18" s="245">
        <v>1962</v>
      </c>
      <c r="B18" s="300">
        <v>73.7</v>
      </c>
      <c r="C18" s="300">
        <v>962.3</v>
      </c>
      <c r="D18" s="301">
        <v>962.3</v>
      </c>
      <c r="E18" s="301">
        <v>77.599999999999994</v>
      </c>
      <c r="F18" s="301">
        <v>30.8</v>
      </c>
      <c r="G18" s="301">
        <v>853.9</v>
      </c>
      <c r="H18" s="301">
        <v>0</v>
      </c>
      <c r="I18" s="300">
        <v>-229.8</v>
      </c>
      <c r="J18" s="301">
        <v>806.2</v>
      </c>
      <c r="K18" s="300">
        <v>695.7</v>
      </c>
      <c r="L18" s="301">
        <v>223.8</v>
      </c>
      <c r="M18" s="301">
        <v>471.9</v>
      </c>
      <c r="N18" s="301">
        <v>206</v>
      </c>
      <c r="O18" s="301">
        <v>265.89999999999998</v>
      </c>
      <c r="P18" s="300">
        <v>110.5</v>
      </c>
      <c r="Q18" s="301">
        <v>806.2</v>
      </c>
    </row>
    <row r="19" spans="1:17" x14ac:dyDescent="0.2">
      <c r="A19" s="245">
        <v>1963</v>
      </c>
      <c r="B19" s="300">
        <v>45.7</v>
      </c>
      <c r="C19" s="300">
        <v>1027.2</v>
      </c>
      <c r="D19" s="301">
        <v>1027.2</v>
      </c>
      <c r="E19" s="301">
        <v>100.1</v>
      </c>
      <c r="F19" s="301">
        <v>25.4</v>
      </c>
      <c r="G19" s="301">
        <v>901.7</v>
      </c>
      <c r="H19" s="301">
        <v>0</v>
      </c>
      <c r="I19" s="300">
        <v>-190.9</v>
      </c>
      <c r="J19" s="301">
        <v>882</v>
      </c>
      <c r="K19" s="300">
        <v>773.8</v>
      </c>
      <c r="L19" s="301">
        <v>253.9</v>
      </c>
      <c r="M19" s="301">
        <v>519.9</v>
      </c>
      <c r="N19" s="301">
        <v>223.1</v>
      </c>
      <c r="O19" s="301">
        <v>296.8</v>
      </c>
      <c r="P19" s="300">
        <v>108.2</v>
      </c>
      <c r="Q19" s="301">
        <v>882</v>
      </c>
    </row>
    <row r="20" spans="1:17" x14ac:dyDescent="0.2">
      <c r="A20" s="245">
        <v>1964</v>
      </c>
      <c r="B20" s="300">
        <v>27.9</v>
      </c>
      <c r="C20" s="300">
        <v>1172.4000000000001</v>
      </c>
      <c r="D20" s="301">
        <v>1172.4000000000001</v>
      </c>
      <c r="E20" s="301">
        <v>117.5</v>
      </c>
      <c r="F20" s="301">
        <v>18.2</v>
      </c>
      <c r="G20" s="301">
        <v>1036.7</v>
      </c>
      <c r="H20" s="301">
        <v>0</v>
      </c>
      <c r="I20" s="300">
        <v>-199.2</v>
      </c>
      <c r="J20" s="301">
        <v>1001.1</v>
      </c>
      <c r="K20" s="300">
        <v>843.2</v>
      </c>
      <c r="L20" s="301">
        <v>287.5</v>
      </c>
      <c r="M20" s="301">
        <v>555.70000000000005</v>
      </c>
      <c r="N20" s="301">
        <v>227.7</v>
      </c>
      <c r="O20" s="301">
        <v>328</v>
      </c>
      <c r="P20" s="300">
        <v>157.9</v>
      </c>
      <c r="Q20" s="301">
        <v>1001.1</v>
      </c>
    </row>
    <row r="21" spans="1:17" x14ac:dyDescent="0.2">
      <c r="A21" s="245">
        <v>1965</v>
      </c>
      <c r="B21" s="300">
        <v>-22.5</v>
      </c>
      <c r="C21" s="300">
        <v>1320.7</v>
      </c>
      <c r="D21" s="301">
        <v>1320.7</v>
      </c>
      <c r="E21" s="301">
        <v>145.69999999999999</v>
      </c>
      <c r="F21" s="301">
        <v>21.8</v>
      </c>
      <c r="G21" s="301">
        <v>1153.2</v>
      </c>
      <c r="H21" s="301">
        <v>0</v>
      </c>
      <c r="I21" s="300">
        <v>-192.1</v>
      </c>
      <c r="J21" s="301">
        <v>1106.0999999999999</v>
      </c>
      <c r="K21" s="300">
        <v>898.2</v>
      </c>
      <c r="L21" s="301">
        <v>320.2</v>
      </c>
      <c r="M21" s="301">
        <v>578</v>
      </c>
      <c r="N21" s="301">
        <v>235.7</v>
      </c>
      <c r="O21" s="301">
        <v>342.3</v>
      </c>
      <c r="P21" s="300">
        <v>207.9</v>
      </c>
      <c r="Q21" s="301">
        <v>1106.0999999999999</v>
      </c>
    </row>
    <row r="22" spans="1:17" x14ac:dyDescent="0.2">
      <c r="A22" s="245">
        <v>1966</v>
      </c>
      <c r="B22" s="300">
        <v>-90.6</v>
      </c>
      <c r="C22" s="300">
        <v>1403.1</v>
      </c>
      <c r="D22" s="301">
        <v>1403.1</v>
      </c>
      <c r="E22" s="301">
        <v>204.2</v>
      </c>
      <c r="F22" s="301">
        <v>30</v>
      </c>
      <c r="G22" s="301">
        <v>1168.9000000000001</v>
      </c>
      <c r="H22" s="301">
        <v>0</v>
      </c>
      <c r="I22" s="300">
        <v>-190.1</v>
      </c>
      <c r="J22" s="301">
        <v>1122.4000000000001</v>
      </c>
      <c r="K22" s="300">
        <v>926.8</v>
      </c>
      <c r="L22" s="301">
        <v>322.2</v>
      </c>
      <c r="M22" s="301">
        <v>604.6</v>
      </c>
      <c r="N22" s="301">
        <v>252.6</v>
      </c>
      <c r="O22" s="301">
        <v>352</v>
      </c>
      <c r="P22" s="300">
        <v>195.6</v>
      </c>
      <c r="Q22" s="301">
        <v>1122.4000000000001</v>
      </c>
    </row>
    <row r="23" spans="1:17" x14ac:dyDescent="0.2">
      <c r="A23" s="245">
        <v>1967</v>
      </c>
      <c r="B23" s="300">
        <v>72.5</v>
      </c>
      <c r="C23" s="300">
        <v>1530.7</v>
      </c>
      <c r="D23" s="301">
        <v>1530.7</v>
      </c>
      <c r="E23" s="301">
        <v>260.39999999999998</v>
      </c>
      <c r="F23" s="301">
        <v>41.3</v>
      </c>
      <c r="G23" s="301">
        <v>1229</v>
      </c>
      <c r="H23" s="301">
        <v>0</v>
      </c>
      <c r="I23" s="300">
        <v>-188.4</v>
      </c>
      <c r="J23" s="301">
        <v>1414.8</v>
      </c>
      <c r="K23" s="300">
        <v>1210.7</v>
      </c>
      <c r="L23" s="301">
        <v>412.7</v>
      </c>
      <c r="M23" s="301">
        <v>798</v>
      </c>
      <c r="N23" s="301">
        <v>281.5</v>
      </c>
      <c r="O23" s="301">
        <v>516.5</v>
      </c>
      <c r="P23" s="300">
        <v>204.1</v>
      </c>
      <c r="Q23" s="301">
        <v>1414.8</v>
      </c>
    </row>
    <row r="24" spans="1:17" x14ac:dyDescent="0.2">
      <c r="A24" s="245">
        <v>1968</v>
      </c>
      <c r="B24" s="300">
        <v>139.6</v>
      </c>
      <c r="C24" s="300">
        <v>1614.9</v>
      </c>
      <c r="D24" s="301">
        <v>1614.9</v>
      </c>
      <c r="E24" s="301">
        <v>287.2</v>
      </c>
      <c r="F24" s="301">
        <v>45.2</v>
      </c>
      <c r="G24" s="301">
        <v>1282.5</v>
      </c>
      <c r="H24" s="301">
        <v>0</v>
      </c>
      <c r="I24" s="300">
        <v>-201.3</v>
      </c>
      <c r="J24" s="301">
        <v>1553.2</v>
      </c>
      <c r="K24" s="300">
        <v>1311.7</v>
      </c>
      <c r="L24" s="301">
        <v>459.4</v>
      </c>
      <c r="M24" s="301">
        <v>852.3</v>
      </c>
      <c r="N24" s="301">
        <v>306.10000000000002</v>
      </c>
      <c r="O24" s="301">
        <v>546.20000000000005</v>
      </c>
      <c r="P24" s="300">
        <v>241.5</v>
      </c>
      <c r="Q24" s="301">
        <v>1553.2</v>
      </c>
    </row>
    <row r="25" spans="1:17" x14ac:dyDescent="0.2">
      <c r="A25" s="245">
        <v>1969</v>
      </c>
      <c r="B25" s="300">
        <v>250.9</v>
      </c>
      <c r="C25" s="300">
        <v>1694.4</v>
      </c>
      <c r="D25" s="301">
        <v>1694.4</v>
      </c>
      <c r="E25" s="301">
        <v>293.5</v>
      </c>
      <c r="F25" s="301">
        <v>29.4</v>
      </c>
      <c r="G25" s="301">
        <v>1371.5</v>
      </c>
      <c r="H25" s="301">
        <v>0</v>
      </c>
      <c r="I25" s="300">
        <v>-172.9</v>
      </c>
      <c r="J25" s="301">
        <v>1772.4</v>
      </c>
      <c r="K25" s="300">
        <v>1501.6</v>
      </c>
      <c r="L25" s="301">
        <v>525.79999999999995</v>
      </c>
      <c r="M25" s="301">
        <v>975.8</v>
      </c>
      <c r="N25" s="301">
        <v>349.9</v>
      </c>
      <c r="O25" s="301">
        <v>625.9</v>
      </c>
      <c r="P25" s="300">
        <v>270.8</v>
      </c>
      <c r="Q25" s="301">
        <v>1772.4</v>
      </c>
    </row>
    <row r="26" spans="1:17" x14ac:dyDescent="0.2">
      <c r="A26" s="245">
        <v>1970</v>
      </c>
      <c r="B26" s="300">
        <v>172.5</v>
      </c>
      <c r="C26" s="300">
        <v>1882.5</v>
      </c>
      <c r="D26" s="301">
        <v>1882.5</v>
      </c>
      <c r="E26" s="301">
        <v>230.6</v>
      </c>
      <c r="F26" s="301">
        <v>37.799999999999997</v>
      </c>
      <c r="G26" s="301">
        <v>1614.1</v>
      </c>
      <c r="H26" s="301">
        <v>0</v>
      </c>
      <c r="I26" s="300">
        <v>-204.7</v>
      </c>
      <c r="J26" s="301">
        <v>1850.3</v>
      </c>
      <c r="K26" s="300">
        <v>1592.2</v>
      </c>
      <c r="L26" s="301">
        <v>539.6</v>
      </c>
      <c r="M26" s="301">
        <v>1052.5999999999999</v>
      </c>
      <c r="N26" s="301">
        <v>379.8</v>
      </c>
      <c r="O26" s="301">
        <v>672.8</v>
      </c>
      <c r="P26" s="300">
        <v>258.10000000000002</v>
      </c>
      <c r="Q26" s="301">
        <v>1850.3</v>
      </c>
    </row>
    <row r="27" spans="1:17" x14ac:dyDescent="0.2">
      <c r="A27" s="245">
        <v>1971</v>
      </c>
      <c r="B27" s="300">
        <v>280.3</v>
      </c>
      <c r="C27" s="300">
        <v>2442.3000000000002</v>
      </c>
      <c r="D27" s="301">
        <v>2442.3000000000002</v>
      </c>
      <c r="E27" s="301">
        <v>288.60000000000002</v>
      </c>
      <c r="F27" s="301">
        <v>83</v>
      </c>
      <c r="G27" s="301">
        <v>2070.6999999999998</v>
      </c>
      <c r="H27" s="301">
        <v>0</v>
      </c>
      <c r="I27" s="300">
        <v>-222</v>
      </c>
      <c r="J27" s="301">
        <v>2500.6</v>
      </c>
      <c r="K27" s="300">
        <v>2236</v>
      </c>
      <c r="L27" s="301">
        <v>896.6</v>
      </c>
      <c r="M27" s="301">
        <v>1339.4</v>
      </c>
      <c r="N27" s="301">
        <v>433.9</v>
      </c>
      <c r="O27" s="301">
        <v>905.5</v>
      </c>
      <c r="P27" s="300">
        <v>264.60000000000002</v>
      </c>
      <c r="Q27" s="301">
        <v>2500.6</v>
      </c>
    </row>
    <row r="28" spans="1:17" x14ac:dyDescent="0.2">
      <c r="A28" s="245">
        <v>1972</v>
      </c>
      <c r="B28" s="300">
        <v>328.6</v>
      </c>
      <c r="C28" s="300">
        <v>2804.8</v>
      </c>
      <c r="D28" s="301">
        <v>2804.8</v>
      </c>
      <c r="E28" s="301">
        <v>381.5</v>
      </c>
      <c r="F28" s="301">
        <v>92.2</v>
      </c>
      <c r="G28" s="301">
        <v>2331.1</v>
      </c>
      <c r="H28" s="301">
        <v>0</v>
      </c>
      <c r="I28" s="300">
        <v>-192.6</v>
      </c>
      <c r="J28" s="301">
        <v>2940.8</v>
      </c>
      <c r="K28" s="300">
        <v>2616.5</v>
      </c>
      <c r="L28" s="301">
        <v>1069.0999999999999</v>
      </c>
      <c r="M28" s="301">
        <v>1547.4</v>
      </c>
      <c r="N28" s="301">
        <v>520.20000000000005</v>
      </c>
      <c r="O28" s="301">
        <v>1027.2</v>
      </c>
      <c r="P28" s="300">
        <v>324.3</v>
      </c>
      <c r="Q28" s="301">
        <v>2940.8</v>
      </c>
    </row>
    <row r="29" spans="1:17" x14ac:dyDescent="0.2">
      <c r="A29" s="245">
        <v>1973</v>
      </c>
      <c r="B29" s="300">
        <v>482.9</v>
      </c>
      <c r="C29" s="300">
        <v>3108.6</v>
      </c>
      <c r="D29" s="301">
        <v>3108.6</v>
      </c>
      <c r="E29" s="301">
        <v>312.10000000000002</v>
      </c>
      <c r="F29" s="301">
        <v>153</v>
      </c>
      <c r="G29" s="301">
        <v>2643.5</v>
      </c>
      <c r="H29" s="301">
        <v>0</v>
      </c>
      <c r="I29" s="300">
        <v>11.3</v>
      </c>
      <c r="J29" s="301">
        <v>3602.8</v>
      </c>
      <c r="K29" s="300">
        <v>3108.1</v>
      </c>
      <c r="L29" s="301">
        <v>1168</v>
      </c>
      <c r="M29" s="301">
        <v>1940.1</v>
      </c>
      <c r="N29" s="301">
        <v>642.9</v>
      </c>
      <c r="O29" s="301">
        <v>1297.2</v>
      </c>
      <c r="P29" s="300">
        <v>494.7</v>
      </c>
      <c r="Q29" s="301">
        <v>3602.8</v>
      </c>
    </row>
    <row r="30" spans="1:17" x14ac:dyDescent="0.2">
      <c r="A30" s="245">
        <v>1974</v>
      </c>
      <c r="B30" s="300">
        <v>332.5</v>
      </c>
      <c r="C30" s="300">
        <v>4459.1000000000004</v>
      </c>
      <c r="D30" s="301">
        <v>4459.1000000000004</v>
      </c>
      <c r="E30" s="301">
        <v>368.6</v>
      </c>
      <c r="F30" s="301">
        <v>342.9</v>
      </c>
      <c r="G30" s="301">
        <v>3747.6</v>
      </c>
      <c r="H30" s="301">
        <v>0</v>
      </c>
      <c r="I30" s="300">
        <v>138.69999999999999</v>
      </c>
      <c r="J30" s="301">
        <v>4930.3</v>
      </c>
      <c r="K30" s="300">
        <v>4029.1</v>
      </c>
      <c r="L30" s="301">
        <v>1746.5</v>
      </c>
      <c r="M30" s="301">
        <v>2282.6</v>
      </c>
      <c r="N30" s="301">
        <v>734</v>
      </c>
      <c r="O30" s="301">
        <v>1548.6</v>
      </c>
      <c r="P30" s="300">
        <v>901.2</v>
      </c>
      <c r="Q30" s="301">
        <v>4930.3</v>
      </c>
    </row>
    <row r="31" spans="1:17" x14ac:dyDescent="0.2">
      <c r="A31" s="245">
        <v>1975</v>
      </c>
      <c r="B31" s="300">
        <v>511.8</v>
      </c>
      <c r="C31" s="300">
        <v>6161.6</v>
      </c>
      <c r="D31" s="301">
        <v>6149</v>
      </c>
      <c r="E31" s="301">
        <v>549.29999999999995</v>
      </c>
      <c r="F31" s="301">
        <v>600.20000000000005</v>
      </c>
      <c r="G31" s="301">
        <v>4999.5</v>
      </c>
      <c r="H31" s="301">
        <v>12.6</v>
      </c>
      <c r="I31" s="300">
        <v>434.3</v>
      </c>
      <c r="J31" s="301">
        <v>7107.7</v>
      </c>
      <c r="K31" s="300">
        <v>5543.1</v>
      </c>
      <c r="L31" s="301">
        <v>2726.9</v>
      </c>
      <c r="M31" s="301">
        <v>2816.2</v>
      </c>
      <c r="N31" s="301">
        <v>853.1</v>
      </c>
      <c r="O31" s="301">
        <v>1963.1</v>
      </c>
      <c r="P31" s="300">
        <v>1564.6</v>
      </c>
      <c r="Q31" s="301">
        <v>7107.7</v>
      </c>
    </row>
    <row r="32" spans="1:17" x14ac:dyDescent="0.2">
      <c r="A32" s="245">
        <v>1976</v>
      </c>
      <c r="B32" s="300">
        <v>1065.2</v>
      </c>
      <c r="C32" s="300">
        <v>7579.6</v>
      </c>
      <c r="D32" s="301">
        <v>7579.6</v>
      </c>
      <c r="E32" s="301">
        <v>607.29999999999995</v>
      </c>
      <c r="F32" s="301">
        <v>919.4</v>
      </c>
      <c r="G32" s="301">
        <v>6052.9</v>
      </c>
      <c r="H32" s="301">
        <v>0</v>
      </c>
      <c r="I32" s="300">
        <v>861.2</v>
      </c>
      <c r="J32" s="301">
        <v>9506</v>
      </c>
      <c r="K32" s="300">
        <v>7410.8</v>
      </c>
      <c r="L32" s="301">
        <v>3736.5</v>
      </c>
      <c r="M32" s="301">
        <v>3674.3</v>
      </c>
      <c r="N32" s="301">
        <v>1116.2</v>
      </c>
      <c r="O32" s="301">
        <v>2558.1</v>
      </c>
      <c r="P32" s="300">
        <v>2095.1999999999998</v>
      </c>
      <c r="Q32" s="301">
        <v>9506</v>
      </c>
    </row>
    <row r="33" spans="1:17" x14ac:dyDescent="0.2">
      <c r="A33" s="245">
        <v>1977</v>
      </c>
      <c r="B33" s="300">
        <v>1985.5</v>
      </c>
      <c r="C33" s="300">
        <v>9521.2000000000007</v>
      </c>
      <c r="D33" s="301">
        <v>9521.2000000000007</v>
      </c>
      <c r="E33" s="301">
        <v>1408.6</v>
      </c>
      <c r="F33" s="301">
        <v>970.3</v>
      </c>
      <c r="G33" s="301">
        <v>7142.3</v>
      </c>
      <c r="H33" s="301">
        <v>0</v>
      </c>
      <c r="I33" s="300">
        <v>924.9</v>
      </c>
      <c r="J33" s="301">
        <v>12431.6</v>
      </c>
      <c r="K33" s="300">
        <v>9678</v>
      </c>
      <c r="L33" s="301">
        <v>5053.3999999999996</v>
      </c>
      <c r="M33" s="301">
        <v>4624.6000000000004</v>
      </c>
      <c r="N33" s="301">
        <v>1408.9</v>
      </c>
      <c r="O33" s="301">
        <v>3215.7</v>
      </c>
      <c r="P33" s="300">
        <v>2753.6</v>
      </c>
      <c r="Q33" s="301">
        <v>12431.6</v>
      </c>
    </row>
    <row r="34" spans="1:17" x14ac:dyDescent="0.2">
      <c r="A34" s="245">
        <v>1978</v>
      </c>
      <c r="B34" s="300">
        <v>1639.3</v>
      </c>
      <c r="C34" s="300">
        <v>12232.5</v>
      </c>
      <c r="D34" s="301">
        <v>12226.6</v>
      </c>
      <c r="E34" s="301">
        <v>1800.6</v>
      </c>
      <c r="F34" s="301">
        <v>1560.4</v>
      </c>
      <c r="G34" s="301">
        <v>8865.6</v>
      </c>
      <c r="H34" s="301">
        <v>5.9</v>
      </c>
      <c r="I34" s="300">
        <v>1594.4</v>
      </c>
      <c r="J34" s="301">
        <v>15466.2</v>
      </c>
      <c r="K34" s="300">
        <v>12560.2</v>
      </c>
      <c r="L34" s="301">
        <v>6917.5</v>
      </c>
      <c r="M34" s="301">
        <v>5642.7</v>
      </c>
      <c r="N34" s="301">
        <v>1704</v>
      </c>
      <c r="O34" s="301">
        <v>3938.7</v>
      </c>
      <c r="P34" s="300">
        <v>2906</v>
      </c>
      <c r="Q34" s="301">
        <v>15466.2</v>
      </c>
    </row>
    <row r="35" spans="1:17" x14ac:dyDescent="0.2">
      <c r="A35" s="245">
        <v>1979</v>
      </c>
      <c r="B35" s="300">
        <v>1002.9</v>
      </c>
      <c r="C35" s="300">
        <v>16967.900000000001</v>
      </c>
      <c r="D35" s="301">
        <v>16930.900000000001</v>
      </c>
      <c r="E35" s="301">
        <v>3957</v>
      </c>
      <c r="F35" s="301">
        <v>2334.1</v>
      </c>
      <c r="G35" s="301">
        <v>10639.8</v>
      </c>
      <c r="H35" s="301">
        <v>37</v>
      </c>
      <c r="I35" s="300">
        <v>1839.4</v>
      </c>
      <c r="J35" s="301">
        <v>19810.2</v>
      </c>
      <c r="K35" s="300">
        <v>15102.5</v>
      </c>
      <c r="L35" s="301">
        <v>8927.1</v>
      </c>
      <c r="M35" s="301">
        <v>6175.4</v>
      </c>
      <c r="N35" s="301">
        <v>1954.5</v>
      </c>
      <c r="O35" s="301">
        <v>4220.8999999999996</v>
      </c>
      <c r="P35" s="300">
        <v>4707.7</v>
      </c>
      <c r="Q35" s="301">
        <v>19810.2</v>
      </c>
    </row>
    <row r="36" spans="1:17" x14ac:dyDescent="0.2">
      <c r="A36" s="245">
        <v>1980</v>
      </c>
      <c r="B36" s="300">
        <v>-1141.8</v>
      </c>
      <c r="C36" s="300">
        <v>21011.200000000001</v>
      </c>
      <c r="D36" s="301">
        <v>20971</v>
      </c>
      <c r="E36" s="301">
        <v>5541.8</v>
      </c>
      <c r="F36" s="301">
        <v>3380.2</v>
      </c>
      <c r="G36" s="301">
        <v>12049</v>
      </c>
      <c r="H36" s="301">
        <v>40.200000000000003</v>
      </c>
      <c r="I36" s="300">
        <v>2524.9</v>
      </c>
      <c r="J36" s="301">
        <v>22394.3</v>
      </c>
      <c r="K36" s="300">
        <v>17559.3</v>
      </c>
      <c r="L36" s="301">
        <v>10455.299999999999</v>
      </c>
      <c r="M36" s="301">
        <v>7104</v>
      </c>
      <c r="N36" s="301">
        <v>2255</v>
      </c>
      <c r="O36" s="301">
        <v>4849</v>
      </c>
      <c r="P36" s="300">
        <v>4835</v>
      </c>
      <c r="Q36" s="301">
        <v>22394.3</v>
      </c>
    </row>
    <row r="37" spans="1:17" x14ac:dyDescent="0.2">
      <c r="A37" s="245">
        <v>1981</v>
      </c>
      <c r="B37" s="300">
        <v>-6783.8</v>
      </c>
      <c r="C37" s="300">
        <v>24068.1</v>
      </c>
      <c r="D37" s="301">
        <v>23967.5</v>
      </c>
      <c r="E37" s="301">
        <v>6555.1</v>
      </c>
      <c r="F37" s="301">
        <v>4162.8</v>
      </c>
      <c r="G37" s="301">
        <v>13249.6</v>
      </c>
      <c r="H37" s="301">
        <v>100.6</v>
      </c>
      <c r="I37" s="300">
        <v>39567.4</v>
      </c>
      <c r="J37" s="301">
        <v>56851.7</v>
      </c>
      <c r="K37" s="300">
        <v>31383.599999999999</v>
      </c>
      <c r="L37" s="301">
        <v>20574.7</v>
      </c>
      <c r="M37" s="301">
        <v>10808.9</v>
      </c>
      <c r="N37" s="301">
        <v>3500.9</v>
      </c>
      <c r="O37" s="301">
        <v>7308</v>
      </c>
      <c r="P37" s="300">
        <v>25468.1</v>
      </c>
      <c r="Q37" s="301">
        <v>56851.7</v>
      </c>
    </row>
    <row r="38" spans="1:17" x14ac:dyDescent="0.2">
      <c r="A38" s="245">
        <v>1982</v>
      </c>
      <c r="B38" s="300">
        <v>-1909.1</v>
      </c>
      <c r="C38" s="300">
        <v>32401.9</v>
      </c>
      <c r="D38" s="301">
        <v>32292.5</v>
      </c>
      <c r="E38" s="301">
        <v>6417.3</v>
      </c>
      <c r="F38" s="301">
        <v>7606.6</v>
      </c>
      <c r="G38" s="301">
        <v>18268.599999999999</v>
      </c>
      <c r="H38" s="301">
        <v>109.4</v>
      </c>
      <c r="I38" s="300">
        <v>50028.800000000003</v>
      </c>
      <c r="J38" s="301">
        <v>80521.600000000006</v>
      </c>
      <c r="K38" s="300">
        <v>49690</v>
      </c>
      <c r="L38" s="301">
        <v>31585.8</v>
      </c>
      <c r="M38" s="301">
        <v>18104.2</v>
      </c>
      <c r="N38" s="301">
        <v>5436</v>
      </c>
      <c r="O38" s="301">
        <v>12668.2</v>
      </c>
      <c r="P38" s="300">
        <v>30831.599999999999</v>
      </c>
      <c r="Q38" s="301">
        <v>80521.600000000006</v>
      </c>
    </row>
    <row r="39" spans="1:17" x14ac:dyDescent="0.2">
      <c r="A39" s="245">
        <v>1983</v>
      </c>
      <c r="B39" s="300">
        <v>4577.6000000000004</v>
      </c>
      <c r="C39" s="300">
        <v>57243.7</v>
      </c>
      <c r="D39" s="301">
        <v>57203.5</v>
      </c>
      <c r="E39" s="301">
        <v>8981.4</v>
      </c>
      <c r="F39" s="301">
        <v>20574.3</v>
      </c>
      <c r="G39" s="301">
        <v>27647.8</v>
      </c>
      <c r="H39" s="301">
        <v>40.200000000000003</v>
      </c>
      <c r="I39" s="300">
        <v>79168</v>
      </c>
      <c r="J39" s="301">
        <v>140989.29999999999</v>
      </c>
      <c r="K39" s="300">
        <v>64732.9</v>
      </c>
      <c r="L39" s="301">
        <v>40124.199999999997</v>
      </c>
      <c r="M39" s="301">
        <v>24608.7</v>
      </c>
      <c r="N39" s="301">
        <v>6940.4</v>
      </c>
      <c r="O39" s="301">
        <v>17668.3</v>
      </c>
      <c r="P39" s="300">
        <v>76256.399999999994</v>
      </c>
      <c r="Q39" s="301">
        <v>140989.29999999999</v>
      </c>
    </row>
    <row r="40" spans="1:17" x14ac:dyDescent="0.2">
      <c r="A40" s="245">
        <v>1984</v>
      </c>
      <c r="B40" s="300">
        <v>8332.1</v>
      </c>
      <c r="C40" s="300">
        <v>66897.2</v>
      </c>
      <c r="D40" s="301">
        <v>66857</v>
      </c>
      <c r="E40" s="301">
        <v>9968.1</v>
      </c>
      <c r="F40" s="301">
        <v>24434.400000000001</v>
      </c>
      <c r="G40" s="301">
        <v>32454.5</v>
      </c>
      <c r="H40" s="301">
        <v>40.200000000000003</v>
      </c>
      <c r="I40" s="300">
        <v>88605.6</v>
      </c>
      <c r="J40" s="301">
        <v>163834.9</v>
      </c>
      <c r="K40" s="300">
        <v>74693</v>
      </c>
      <c r="L40" s="301">
        <v>46273.1</v>
      </c>
      <c r="M40" s="301">
        <v>28419.9</v>
      </c>
      <c r="N40" s="301">
        <v>8587</v>
      </c>
      <c r="O40" s="301">
        <v>19832.900000000001</v>
      </c>
      <c r="P40" s="300">
        <v>89141.9</v>
      </c>
      <c r="Q40" s="301">
        <v>163834.9</v>
      </c>
    </row>
    <row r="41" spans="1:17" x14ac:dyDescent="0.2">
      <c r="A41" s="245">
        <v>1985</v>
      </c>
      <c r="B41" s="300">
        <v>16693.599999999999</v>
      </c>
      <c r="C41" s="300">
        <v>72038.7</v>
      </c>
      <c r="D41" s="301">
        <v>71998.5</v>
      </c>
      <c r="E41" s="301">
        <v>8960.2999999999993</v>
      </c>
      <c r="F41" s="301">
        <v>25386.6</v>
      </c>
      <c r="G41" s="301">
        <v>37651.599999999999</v>
      </c>
      <c r="H41" s="301">
        <v>40.200000000000003</v>
      </c>
      <c r="I41" s="300">
        <v>110876.9</v>
      </c>
      <c r="J41" s="301">
        <v>199609.2</v>
      </c>
      <c r="K41" s="300">
        <v>87830.8</v>
      </c>
      <c r="L41" s="301">
        <v>55708.6</v>
      </c>
      <c r="M41" s="301">
        <v>32122.2</v>
      </c>
      <c r="N41" s="301">
        <v>9937.4</v>
      </c>
      <c r="O41" s="301">
        <v>22184.799999999999</v>
      </c>
      <c r="P41" s="300">
        <v>111778.4</v>
      </c>
      <c r="Q41" s="301">
        <v>199609.2</v>
      </c>
    </row>
    <row r="42" spans="1:17" x14ac:dyDescent="0.2">
      <c r="A42" s="245">
        <v>1986</v>
      </c>
      <c r="B42" s="300">
        <v>21720.7</v>
      </c>
      <c r="C42" s="300">
        <v>89727.2</v>
      </c>
      <c r="D42" s="301">
        <v>89445.7</v>
      </c>
      <c r="E42" s="301">
        <v>13603.4</v>
      </c>
      <c r="F42" s="301">
        <v>31666</v>
      </c>
      <c r="G42" s="301">
        <v>44176.3</v>
      </c>
      <c r="H42" s="301">
        <v>281.5</v>
      </c>
      <c r="I42" s="300">
        <v>121783.2</v>
      </c>
      <c r="J42" s="301">
        <f t="shared" ref="J42:J48" si="0">B42+C42+I42</f>
        <v>233231.09999999998</v>
      </c>
      <c r="K42" s="300">
        <v>104903.7</v>
      </c>
      <c r="L42" s="301">
        <v>63164.800000000003</v>
      </c>
      <c r="M42" s="301">
        <v>41738.9</v>
      </c>
      <c r="N42" s="301">
        <v>13241.6</v>
      </c>
      <c r="O42" s="301">
        <v>28497.4</v>
      </c>
      <c r="P42" s="300">
        <v>128327.4</v>
      </c>
      <c r="Q42" s="301">
        <v>233231.1</v>
      </c>
    </row>
    <row r="43" spans="1:17" s="207" customFormat="1" x14ac:dyDescent="0.2">
      <c r="A43" s="245">
        <v>1987</v>
      </c>
      <c r="B43" s="238">
        <v>25854.400000000001</v>
      </c>
      <c r="C43" s="238">
        <v>106040.5482722</v>
      </c>
      <c r="D43" s="239">
        <v>105272.3162612</v>
      </c>
      <c r="E43" s="239">
        <v>19317.3140895</v>
      </c>
      <c r="F43" s="239">
        <v>31490.431095</v>
      </c>
      <c r="G43" s="239">
        <v>54464.571076699896</v>
      </c>
      <c r="H43" s="300">
        <v>768.23201100000006</v>
      </c>
      <c r="I43" s="238">
        <v>143406.45121550001</v>
      </c>
      <c r="J43" s="301">
        <f t="shared" si="0"/>
        <v>275301.39948770002</v>
      </c>
      <c r="K43" s="238">
        <v>114415.45732625001</v>
      </c>
      <c r="L43" s="239">
        <v>70794.67876825</v>
      </c>
      <c r="M43" s="239">
        <v>43620.778557999998</v>
      </c>
      <c r="N43" s="239">
        <v>14776.377778</v>
      </c>
      <c r="O43" s="239">
        <v>28844.40078</v>
      </c>
      <c r="P43" s="238">
        <v>149443.33486850001</v>
      </c>
      <c r="Q43" s="300">
        <v>263858.79219475004</v>
      </c>
    </row>
    <row r="44" spans="1:17" x14ac:dyDescent="0.2">
      <c r="A44" s="245">
        <v>1988</v>
      </c>
      <c r="B44" s="238">
        <v>47786.862999999998</v>
      </c>
      <c r="C44" s="238">
        <v>119965.260356</v>
      </c>
      <c r="D44" s="239">
        <v>119218.185356</v>
      </c>
      <c r="E44" s="239">
        <v>18203.946995999999</v>
      </c>
      <c r="F44" s="239">
        <v>38911.052776999997</v>
      </c>
      <c r="G44" s="239">
        <v>62103.185582999999</v>
      </c>
      <c r="H44" s="301">
        <v>747.07499999999709</v>
      </c>
      <c r="I44" s="238">
        <v>173674.219258</v>
      </c>
      <c r="J44" s="301">
        <f t="shared" si="0"/>
        <v>341426.34261399996</v>
      </c>
      <c r="K44" s="238">
        <v>149361.25681799999</v>
      </c>
      <c r="L44" s="239">
        <v>96031.792555000007</v>
      </c>
      <c r="M44" s="239">
        <v>53329.464263000002</v>
      </c>
      <c r="N44" s="239">
        <v>18049.158027000001</v>
      </c>
      <c r="O44" s="239">
        <v>35280.306235999997</v>
      </c>
      <c r="P44" s="238">
        <v>168712.92644800001</v>
      </c>
      <c r="Q44" s="301">
        <v>318074.18326600001</v>
      </c>
    </row>
    <row r="45" spans="1:17" x14ac:dyDescent="0.2">
      <c r="A45" s="245">
        <v>1989</v>
      </c>
      <c r="B45" s="238">
        <v>63465.142650000002</v>
      </c>
      <c r="C45" s="238">
        <v>130526.1752139</v>
      </c>
      <c r="D45" s="239">
        <v>130488.5792139</v>
      </c>
      <c r="E45" s="239">
        <v>20767.596133300001</v>
      </c>
      <c r="F45" s="239">
        <v>37725.836225999999</v>
      </c>
      <c r="G45" s="239">
        <v>71995.146854599996</v>
      </c>
      <c r="H45" s="301">
        <v>37.596000000005006</v>
      </c>
      <c r="I45" s="238">
        <v>189450.82196125001</v>
      </c>
      <c r="J45" s="301">
        <f t="shared" si="0"/>
        <v>383442.13982515002</v>
      </c>
      <c r="K45" s="238">
        <v>180324.95729610001</v>
      </c>
      <c r="L45" s="239">
        <v>117267.51531610001</v>
      </c>
      <c r="M45" s="239">
        <v>63057.441980000003</v>
      </c>
      <c r="N45" s="239">
        <v>21922.359444000002</v>
      </c>
      <c r="O45" s="239">
        <v>41135.082536000002</v>
      </c>
      <c r="P45" s="238">
        <v>169630.63658044999</v>
      </c>
      <c r="Q45" s="301">
        <v>349955.59387654997</v>
      </c>
    </row>
    <row r="46" spans="1:17" x14ac:dyDescent="0.2">
      <c r="A46" s="245">
        <v>1990</v>
      </c>
      <c r="B46" s="238">
        <v>48280.334900000002</v>
      </c>
      <c r="C46" s="238">
        <v>186068.94873649999</v>
      </c>
      <c r="D46" s="239">
        <v>186034.50243950001</v>
      </c>
      <c r="E46" s="239">
        <v>35196.662177999999</v>
      </c>
      <c r="F46" s="239">
        <v>43279.208154400003</v>
      </c>
      <c r="G46" s="239">
        <v>107558.6321071</v>
      </c>
      <c r="H46" s="301">
        <v>34.44629699998768</v>
      </c>
      <c r="I46" s="238">
        <v>203177.70444559999</v>
      </c>
      <c r="J46" s="301">
        <f t="shared" si="0"/>
        <v>437526.9880821</v>
      </c>
      <c r="K46" s="238">
        <v>244074.16235244999</v>
      </c>
      <c r="L46" s="239">
        <v>177590.74659344999</v>
      </c>
      <c r="M46" s="239">
        <v>66483.415758999996</v>
      </c>
      <c r="N46" s="239">
        <v>27095.670133</v>
      </c>
      <c r="O46" s="239">
        <v>39387.745626000004</v>
      </c>
      <c r="P46" s="238">
        <v>160309.74102749999</v>
      </c>
      <c r="Q46" s="301">
        <v>404383.90337994997</v>
      </c>
    </row>
    <row r="47" spans="1:17" x14ac:dyDescent="0.2">
      <c r="A47" s="245">
        <v>1991</v>
      </c>
      <c r="B47" s="238">
        <v>120596.13</v>
      </c>
      <c r="C47" s="238">
        <v>203985.0240759</v>
      </c>
      <c r="D47" s="239">
        <v>203950.57777890001</v>
      </c>
      <c r="E47" s="239">
        <v>38340.176441600001</v>
      </c>
      <c r="F47" s="239">
        <v>47487.3688989</v>
      </c>
      <c r="G47" s="239">
        <v>118123.0324384</v>
      </c>
      <c r="H47" s="301">
        <v>34.44629699998768</v>
      </c>
      <c r="I47" s="238">
        <v>257467.99935140001</v>
      </c>
      <c r="J47" s="301">
        <f t="shared" si="0"/>
        <v>582049.15342730004</v>
      </c>
      <c r="K47" s="238">
        <v>328180.07249490003</v>
      </c>
      <c r="L47" s="239">
        <v>241951.5906919</v>
      </c>
      <c r="M47" s="239">
        <v>86228.481803000002</v>
      </c>
      <c r="N47" s="239">
        <v>33794.653893000002</v>
      </c>
      <c r="O47" s="239">
        <v>52433.82791</v>
      </c>
      <c r="P47" s="238">
        <v>215518.38223690001</v>
      </c>
      <c r="Q47" s="301">
        <v>543698.45473180001</v>
      </c>
    </row>
    <row r="48" spans="1:17" x14ac:dyDescent="0.2">
      <c r="A48" s="245">
        <v>1992</v>
      </c>
      <c r="B48" s="238">
        <v>149880.71400000001</v>
      </c>
      <c r="C48" s="238">
        <v>255322.11900749998</v>
      </c>
      <c r="D48" s="239">
        <v>254258.67271049999</v>
      </c>
      <c r="E48" s="239">
        <v>42728.459667399999</v>
      </c>
      <c r="F48" s="239">
        <v>40435.4406629</v>
      </c>
      <c r="G48" s="239">
        <v>171094.77238020001</v>
      </c>
      <c r="H48" s="301">
        <v>1063.4462969999877</v>
      </c>
      <c r="I48" s="238">
        <v>261168.44514652001</v>
      </c>
      <c r="J48" s="301">
        <f t="shared" si="0"/>
        <v>666371.27815401996</v>
      </c>
      <c r="K48" s="238">
        <v>406282.78608106001</v>
      </c>
      <c r="L48" s="239">
        <v>288965.67658406001</v>
      </c>
      <c r="M48" s="239">
        <v>117317.109497</v>
      </c>
      <c r="N48" s="239">
        <v>46768.213601000003</v>
      </c>
      <c r="O48" s="239">
        <v>70548.895896000002</v>
      </c>
      <c r="P48" s="238">
        <v>215904.32545958</v>
      </c>
      <c r="Q48" s="301">
        <v>622187.11154064001</v>
      </c>
    </row>
    <row r="49" spans="1:17" x14ac:dyDescent="0.2">
      <c r="A49" s="245">
        <v>1993</v>
      </c>
      <c r="B49" s="238">
        <v>156632.90299999999</v>
      </c>
      <c r="C49" s="238">
        <v>317457.84510669997</v>
      </c>
      <c r="D49" s="239">
        <v>317423.39910669997</v>
      </c>
      <c r="E49" s="239">
        <v>54450.772306799998</v>
      </c>
      <c r="F49" s="239">
        <v>34964.083260400002</v>
      </c>
      <c r="G49" s="239">
        <v>228008.54353950001</v>
      </c>
      <c r="H49" s="234">
        <v>34.445999999996275</v>
      </c>
      <c r="I49" s="238">
        <v>284783.57020710001</v>
      </c>
      <c r="J49" s="301">
        <v>758874.31831380003</v>
      </c>
      <c r="K49" s="238">
        <v>474768.96055362001</v>
      </c>
      <c r="L49" s="239">
        <v>348475.73246561998</v>
      </c>
      <c r="M49" s="239">
        <v>126293.228088</v>
      </c>
      <c r="N49" s="239">
        <v>53696.272655000001</v>
      </c>
      <c r="O49" s="239">
        <v>72596.955432999996</v>
      </c>
      <c r="P49" s="238">
        <v>232377.71722821001</v>
      </c>
      <c r="Q49" s="234">
        <v>707146.67778183008</v>
      </c>
    </row>
    <row r="50" spans="1:17" x14ac:dyDescent="0.2">
      <c r="A50" s="245">
        <v>1994</v>
      </c>
      <c r="B50" s="238">
        <v>164510</v>
      </c>
      <c r="C50" s="238">
        <v>385343.68865229998</v>
      </c>
      <c r="D50" s="239">
        <v>385321.36865229998</v>
      </c>
      <c r="E50" s="239">
        <v>89087.959170500006</v>
      </c>
      <c r="F50" s="239">
        <v>29782.367429599999</v>
      </c>
      <c r="G50" s="239">
        <v>266451.04205220001</v>
      </c>
      <c r="H50" s="234">
        <v>22.320000000006985</v>
      </c>
      <c r="I50" s="238">
        <v>342089.08162782999</v>
      </c>
      <c r="J50" s="301">
        <v>891942.77028012997</v>
      </c>
      <c r="K50" s="238">
        <v>580435.65727308998</v>
      </c>
      <c r="L50" s="239">
        <v>415231.60703209002</v>
      </c>
      <c r="M50" s="239">
        <v>165204.05024099999</v>
      </c>
      <c r="N50" s="239">
        <v>73068.228923999995</v>
      </c>
      <c r="O50" s="239">
        <v>92135.821316999994</v>
      </c>
      <c r="P50" s="238">
        <v>236269.66664806</v>
      </c>
      <c r="Q50" s="234">
        <v>816705.32392114995</v>
      </c>
    </row>
    <row r="51" spans="1:17" x14ac:dyDescent="0.2">
      <c r="A51" s="245">
        <v>1995</v>
      </c>
      <c r="B51" s="238">
        <v>227502.54300000001</v>
      </c>
      <c r="C51" s="238">
        <v>428682.22327020002</v>
      </c>
      <c r="D51" s="239">
        <v>427884.53527019999</v>
      </c>
      <c r="E51" s="239">
        <v>103375.1331597</v>
      </c>
      <c r="F51" s="239">
        <v>29128.917901600002</v>
      </c>
      <c r="G51" s="239">
        <v>295380.48420890002</v>
      </c>
      <c r="H51" s="234">
        <v>797.68800000002375</v>
      </c>
      <c r="I51" s="238">
        <v>327752.23744608997</v>
      </c>
      <c r="J51" s="301">
        <v>983937.00371629</v>
      </c>
      <c r="K51" s="238">
        <v>622197.44429676002</v>
      </c>
      <c r="L51" s="239">
        <v>454785.93582476</v>
      </c>
      <c r="M51" s="239">
        <v>167411.50847199999</v>
      </c>
      <c r="N51" s="239">
        <v>80667.872703999994</v>
      </c>
      <c r="O51" s="239">
        <v>86743.635767999993</v>
      </c>
      <c r="P51" s="238">
        <v>265775.24113561999</v>
      </c>
      <c r="Q51" s="234">
        <v>887972.68543238007</v>
      </c>
    </row>
    <row r="52" spans="1:17" x14ac:dyDescent="0.2">
      <c r="A52" s="245">
        <v>1996</v>
      </c>
      <c r="B52" s="238">
        <v>236689.133</v>
      </c>
      <c r="C52" s="238">
        <v>650666.50411460001</v>
      </c>
      <c r="D52" s="239">
        <v>650567.81814460002</v>
      </c>
      <c r="E52" s="239">
        <v>269739.00466699997</v>
      </c>
      <c r="F52" s="239">
        <v>31140.613997799999</v>
      </c>
      <c r="G52" s="239">
        <v>349688.19947980001</v>
      </c>
      <c r="H52" s="234">
        <v>98.685969999991357</v>
      </c>
      <c r="I52" s="238">
        <v>218081.02518003</v>
      </c>
      <c r="J52" s="301">
        <v>1105436.66229463</v>
      </c>
      <c r="K52" s="238">
        <v>805331.56104815996</v>
      </c>
      <c r="L52" s="239">
        <v>608655.63645415998</v>
      </c>
      <c r="M52" s="239">
        <v>196675.92459400001</v>
      </c>
      <c r="N52" s="239">
        <v>91743.196643000003</v>
      </c>
      <c r="O52" s="239">
        <v>104932.72795099999</v>
      </c>
      <c r="P52" s="238">
        <v>277213.71601173998</v>
      </c>
      <c r="Q52" s="234">
        <v>1082545.2770598999</v>
      </c>
    </row>
    <row r="53" spans="1:17" x14ac:dyDescent="0.2">
      <c r="A53" s="245">
        <f>A52+1</f>
        <v>1997</v>
      </c>
      <c r="B53" s="238">
        <v>288699.32</v>
      </c>
      <c r="C53" s="238">
        <v>841699.3390190599</v>
      </c>
      <c r="D53" s="239">
        <v>841683.71497345995</v>
      </c>
      <c r="E53" s="239">
        <v>385030.99600772001</v>
      </c>
      <c r="F53" s="239">
        <v>13063.63112154</v>
      </c>
      <c r="G53" s="239">
        <v>443589.08784420002</v>
      </c>
      <c r="H53" s="234">
        <v>15.624045599950477</v>
      </c>
      <c r="I53" s="238">
        <v>209328.15093802</v>
      </c>
      <c r="J53" s="301">
        <v>1339726.8099570801</v>
      </c>
      <c r="K53" s="238">
        <v>927919.83008623996</v>
      </c>
      <c r="L53" s="239">
        <v>646231.29203639005</v>
      </c>
      <c r="M53" s="239">
        <v>281688.53804984997</v>
      </c>
      <c r="N53" s="239">
        <v>106814.88703685001</v>
      </c>
      <c r="O53" s="239">
        <v>174873.651013</v>
      </c>
      <c r="P53" s="238">
        <v>281315.96045846998</v>
      </c>
      <c r="Q53" s="234">
        <v>1209235.7905447099</v>
      </c>
    </row>
    <row r="54" spans="1:17" x14ac:dyDescent="0.2">
      <c r="A54" s="245">
        <f t="shared" ref="A54:A71" si="1">A53+1</f>
        <v>1998</v>
      </c>
      <c r="B54" s="238">
        <v>283203.717</v>
      </c>
      <c r="C54" s="238">
        <v>1145557.3976888498</v>
      </c>
      <c r="D54" s="239">
        <v>1145544.0056497699</v>
      </c>
      <c r="E54" s="239">
        <v>460984.80105327</v>
      </c>
      <c r="F54" s="239">
        <v>14744.7611872</v>
      </c>
      <c r="G54" s="239">
        <v>669814.44340929994</v>
      </c>
      <c r="H54" s="239">
        <v>13.392039079917595</v>
      </c>
      <c r="I54" s="238">
        <v>221783.7747865</v>
      </c>
      <c r="J54" s="301">
        <v>1650544.8894753498</v>
      </c>
      <c r="K54" s="238">
        <v>1160260.4492043699</v>
      </c>
      <c r="L54" s="239">
        <v>843982.26921576995</v>
      </c>
      <c r="M54" s="239">
        <v>316278.17998860002</v>
      </c>
      <c r="N54" s="239">
        <v>124166.6030759</v>
      </c>
      <c r="O54" s="239">
        <v>192111.57691269999</v>
      </c>
      <c r="P54" s="238">
        <v>323119.65216767997</v>
      </c>
      <c r="Q54" s="239">
        <v>1483380.1013720499</v>
      </c>
    </row>
    <row r="55" spans="1:17" x14ac:dyDescent="0.2">
      <c r="A55" s="245">
        <f t="shared" si="1"/>
        <v>1999</v>
      </c>
      <c r="B55" s="238">
        <v>437433.8786239</v>
      </c>
      <c r="C55" s="238">
        <v>1169170.4195741599</v>
      </c>
      <c r="D55" s="239">
        <v>1169159.2595416</v>
      </c>
      <c r="E55" s="239">
        <v>359849.06106149999</v>
      </c>
      <c r="F55" s="239">
        <v>15753.650321499999</v>
      </c>
      <c r="G55" s="239">
        <v>792506.97911159997</v>
      </c>
      <c r="H55" s="239">
        <v>11.160032559884712</v>
      </c>
      <c r="I55" s="238">
        <v>419908.35109106998</v>
      </c>
      <c r="J55" s="301">
        <v>2026512.6492891298</v>
      </c>
      <c r="K55" s="238">
        <v>1371999.08405267</v>
      </c>
      <c r="L55" s="239">
        <v>990477.04483842</v>
      </c>
      <c r="M55" s="239">
        <v>381522.03921424999</v>
      </c>
      <c r="N55" s="239">
        <v>144264.32780324999</v>
      </c>
      <c r="O55" s="239">
        <v>237257.711411</v>
      </c>
      <c r="P55" s="238">
        <v>344830.27940765</v>
      </c>
      <c r="Q55" s="239">
        <v>1716829.36346032</v>
      </c>
    </row>
    <row r="56" spans="1:17" x14ac:dyDescent="0.2">
      <c r="A56" s="245">
        <f t="shared" si="1"/>
        <v>2000</v>
      </c>
      <c r="B56" s="238">
        <v>407279.13199999998</v>
      </c>
      <c r="C56" s="238">
        <v>1407539.9576970101</v>
      </c>
      <c r="D56" s="239">
        <v>1407531.02967097</v>
      </c>
      <c r="E56" s="239">
        <v>351628.49421522999</v>
      </c>
      <c r="F56" s="239">
        <v>19057.352239659998</v>
      </c>
      <c r="G56" s="239">
        <v>1030787.0086950799</v>
      </c>
      <c r="H56" s="239">
        <v>8.9280260400846601</v>
      </c>
      <c r="I56" s="238">
        <v>476098.76063988998</v>
      </c>
      <c r="J56" s="301">
        <v>2290917.8503369</v>
      </c>
      <c r="K56" s="238">
        <v>1639696.3357633599</v>
      </c>
      <c r="L56" s="239">
        <v>1196441.5625680101</v>
      </c>
      <c r="M56" s="239">
        <v>443254.77319535002</v>
      </c>
      <c r="N56" s="239">
        <v>143027.15971735</v>
      </c>
      <c r="O56" s="239">
        <v>300227.61347799998</v>
      </c>
      <c r="P56" s="238">
        <v>353888.34470916999</v>
      </c>
      <c r="Q56" s="239">
        <v>1993584.68047253</v>
      </c>
    </row>
    <row r="57" spans="1:17" x14ac:dyDescent="0.2">
      <c r="A57" s="245">
        <f t="shared" si="1"/>
        <v>2001</v>
      </c>
      <c r="B57" s="238">
        <v>389776.38</v>
      </c>
      <c r="C57" s="238">
        <v>1483409.8031210902</v>
      </c>
      <c r="D57" s="239">
        <v>1483403.1071015701</v>
      </c>
      <c r="E57" s="239">
        <v>189456.76169534001</v>
      </c>
      <c r="F57" s="239">
        <v>16686.219513349999</v>
      </c>
      <c r="G57" s="239">
        <v>1269947.1185458801</v>
      </c>
      <c r="H57" s="239">
        <v>6.6960195200517774</v>
      </c>
      <c r="I57" s="238">
        <v>591534.45036239002</v>
      </c>
      <c r="J57" s="301">
        <v>2464720.6334834802</v>
      </c>
      <c r="K57" s="238">
        <v>1821573.3101927801</v>
      </c>
      <c r="L57" s="239">
        <v>1335123.05267569</v>
      </c>
      <c r="M57" s="239">
        <v>486450.25751709001</v>
      </c>
      <c r="N57" s="239">
        <v>158089.80217904999</v>
      </c>
      <c r="O57" s="239">
        <v>328360.45533804002</v>
      </c>
      <c r="P57" s="238">
        <v>336492.98228797998</v>
      </c>
      <c r="Q57" s="239">
        <v>2158066.2924807603</v>
      </c>
    </row>
    <row r="58" spans="1:17" x14ac:dyDescent="0.2">
      <c r="A58" s="245">
        <f t="shared" si="1"/>
        <v>2002</v>
      </c>
      <c r="B58" s="238">
        <v>490809.66899999999</v>
      </c>
      <c r="C58" s="238">
        <v>1890982.52695513</v>
      </c>
      <c r="D58" s="239">
        <v>1890978.06294213</v>
      </c>
      <c r="E58" s="239">
        <v>315644.89388901001</v>
      </c>
      <c r="F58" s="239">
        <v>25722.19128739</v>
      </c>
      <c r="G58" s="239">
        <v>1541280.18072451</v>
      </c>
      <c r="H58" s="239">
        <v>4.4640130000188947</v>
      </c>
      <c r="I58" s="238">
        <v>579001.48150731996</v>
      </c>
      <c r="J58" s="301">
        <v>2960793.6774624502</v>
      </c>
      <c r="K58" s="238">
        <v>2201737.5442524101</v>
      </c>
      <c r="L58" s="239">
        <v>1605735.41878244</v>
      </c>
      <c r="M58" s="239">
        <v>596002.12546997005</v>
      </c>
      <c r="N58" s="239">
        <v>171806.741863</v>
      </c>
      <c r="O58" s="239">
        <v>424195.38360697002</v>
      </c>
      <c r="P58" s="238">
        <v>372421.69826923998</v>
      </c>
      <c r="Q58" s="239">
        <v>2574159.2425216502</v>
      </c>
    </row>
    <row r="59" spans="1:17" x14ac:dyDescent="0.2">
      <c r="A59" s="245">
        <f t="shared" si="1"/>
        <v>2003</v>
      </c>
      <c r="B59" s="238">
        <v>624551.76</v>
      </c>
      <c r="C59" s="238">
        <v>2326029.0351529699</v>
      </c>
      <c r="D59" s="239">
        <v>2326026.8031464899</v>
      </c>
      <c r="E59" s="239">
        <v>418558.70054479002</v>
      </c>
      <c r="F59" s="239">
        <v>38492.271998659999</v>
      </c>
      <c r="G59" s="239">
        <v>1848264.6829556299</v>
      </c>
      <c r="H59" s="239">
        <v>2.232006479986012</v>
      </c>
      <c r="I59" s="238">
        <v>638938.47898003994</v>
      </c>
      <c r="J59" s="301">
        <v>3589519.2741330098</v>
      </c>
      <c r="K59" s="238">
        <v>2589515.6212045802</v>
      </c>
      <c r="L59" s="239">
        <v>1886315.1639143301</v>
      </c>
      <c r="M59" s="239">
        <v>703200.45729024999</v>
      </c>
      <c r="N59" s="239">
        <v>188849.12345925</v>
      </c>
      <c r="O59" s="239">
        <v>514351.33383100003</v>
      </c>
      <c r="P59" s="238">
        <v>366387.42380458</v>
      </c>
      <c r="Q59" s="239">
        <v>2955903.0450091604</v>
      </c>
    </row>
    <row r="60" spans="1:17" x14ac:dyDescent="0.2">
      <c r="A60" s="245">
        <f t="shared" si="1"/>
        <v>2004</v>
      </c>
      <c r="B60" s="238">
        <v>835220.77399999998</v>
      </c>
      <c r="C60" s="238">
        <v>2938741.5274618804</v>
      </c>
      <c r="D60" s="239">
        <v>2936197.8137663002</v>
      </c>
      <c r="E60" s="239">
        <v>692405.22633463005</v>
      </c>
      <c r="F60" s="239">
        <v>38587.867010419999</v>
      </c>
      <c r="G60" s="239">
        <v>2172950.6543912999</v>
      </c>
      <c r="H60" s="239">
        <v>2543.7136955801398</v>
      </c>
      <c r="I60" s="238">
        <v>492425.40616274998</v>
      </c>
      <c r="J60" s="301">
        <v>4266387.7076246301</v>
      </c>
      <c r="K60" s="238">
        <v>3466728.0042490298</v>
      </c>
      <c r="L60" s="239">
        <v>2759866.1887231101</v>
      </c>
      <c r="M60" s="239">
        <v>706861.81552592001</v>
      </c>
      <c r="N60" s="239">
        <v>209093.38357695</v>
      </c>
      <c r="O60" s="239">
        <v>497768.43194897001</v>
      </c>
      <c r="P60" s="238">
        <v>290851.95339356997</v>
      </c>
      <c r="Q60" s="239">
        <v>3757579.9576425999</v>
      </c>
    </row>
    <row r="61" spans="1:17" x14ac:dyDescent="0.2">
      <c r="A61" s="245">
        <f t="shared" si="1"/>
        <v>2005</v>
      </c>
      <c r="B61" s="238">
        <v>1444522.36</v>
      </c>
      <c r="C61" s="238">
        <v>3519120.2193716597</v>
      </c>
      <c r="D61" s="239">
        <v>3505584.9805379598</v>
      </c>
      <c r="E61" s="239">
        <v>583983.25723106996</v>
      </c>
      <c r="F61" s="239">
        <v>56965.041486690003</v>
      </c>
      <c r="G61" s="239">
        <v>2801592.5798128298</v>
      </c>
      <c r="H61" s="239">
        <v>13535.238833699841</v>
      </c>
      <c r="I61" s="238">
        <v>326920.78251064999</v>
      </c>
      <c r="J61" s="301">
        <v>5290563.3618823104</v>
      </c>
      <c r="K61" s="238">
        <v>4198623.5364199299</v>
      </c>
      <c r="L61" s="239">
        <v>3322922.06797898</v>
      </c>
      <c r="M61" s="239">
        <v>875701.46844095003</v>
      </c>
      <c r="N61" s="239">
        <v>251063.93018294999</v>
      </c>
      <c r="O61" s="239">
        <v>624637.53825800004</v>
      </c>
      <c r="P61" s="238">
        <v>341638.87545488001</v>
      </c>
      <c r="Q61" s="239">
        <v>4540262.4118748102</v>
      </c>
    </row>
    <row r="62" spans="1:17" x14ac:dyDescent="0.2">
      <c r="A62" s="245">
        <f t="shared" si="1"/>
        <v>2006</v>
      </c>
      <c r="B62" s="238">
        <v>1880607.62170478</v>
      </c>
      <c r="C62" s="238">
        <v>4218199.3936733101</v>
      </c>
      <c r="D62" s="239">
        <v>4181531.4934304301</v>
      </c>
      <c r="E62" s="239">
        <v>451892.57577400003</v>
      </c>
      <c r="F62" s="239">
        <v>57163.315949960001</v>
      </c>
      <c r="G62" s="239">
        <v>3578638.38972669</v>
      </c>
      <c r="H62" s="239">
        <v>36667.900242879987</v>
      </c>
      <c r="I62" s="238">
        <v>306854.29910503002</v>
      </c>
      <c r="J62" s="301">
        <v>6405661.3144831192</v>
      </c>
      <c r="K62" s="238">
        <v>5104610.0848857099</v>
      </c>
      <c r="L62" s="239">
        <v>3896967.8090822599</v>
      </c>
      <c r="M62" s="239">
        <v>1207642.27580345</v>
      </c>
      <c r="N62" s="239">
        <v>310854.87767944997</v>
      </c>
      <c r="O62" s="239">
        <v>896787.39812400006</v>
      </c>
      <c r="P62" s="238">
        <v>330160.72685779998</v>
      </c>
      <c r="Q62" s="239">
        <v>5434770.81174351</v>
      </c>
    </row>
    <row r="63" spans="1:17" x14ac:dyDescent="0.2">
      <c r="A63" s="245">
        <f t="shared" si="1"/>
        <v>2007</v>
      </c>
      <c r="B63" s="238">
        <v>1906503.5190606499</v>
      </c>
      <c r="C63" s="238">
        <v>5400115.8345133793</v>
      </c>
      <c r="D63" s="239">
        <v>5380933.7406422496</v>
      </c>
      <c r="E63" s="239">
        <v>238902.59464333</v>
      </c>
      <c r="F63" s="239">
        <v>55459.026812340002</v>
      </c>
      <c r="G63" s="239">
        <v>4962277.3746521901</v>
      </c>
      <c r="H63" s="239">
        <v>19182.093871129677</v>
      </c>
      <c r="I63" s="238">
        <v>277349.49335096998</v>
      </c>
      <c r="J63" s="301">
        <v>7583968.8469249988</v>
      </c>
      <c r="K63" s="238">
        <v>5949470.1378619</v>
      </c>
      <c r="L63" s="239">
        <v>4468709.9621709501</v>
      </c>
      <c r="M63" s="239">
        <v>1480760.1756909499</v>
      </c>
      <c r="N63" s="239">
        <v>397459.98415794998</v>
      </c>
      <c r="O63" s="239">
        <v>1083300.191533</v>
      </c>
      <c r="P63" s="238">
        <v>295469.50069343002</v>
      </c>
      <c r="Q63" s="239">
        <v>6244939.6385553302</v>
      </c>
    </row>
    <row r="64" spans="1:17" x14ac:dyDescent="0.2">
      <c r="A64" s="245">
        <f t="shared" si="1"/>
        <v>2008</v>
      </c>
      <c r="B64" s="238">
        <v>1994030.8431464201</v>
      </c>
      <c r="C64" s="238">
        <v>7099818.4801155794</v>
      </c>
      <c r="D64" s="239">
        <v>7072716.8537891498</v>
      </c>
      <c r="E64" s="239">
        <v>283975.88326075999</v>
      </c>
      <c r="F64" s="239">
        <v>59069.732173030003</v>
      </c>
      <c r="G64" s="239">
        <v>6552256.4826422296</v>
      </c>
      <c r="H64" s="239">
        <v>27101.626326429658</v>
      </c>
      <c r="I64" s="238">
        <v>-51205.812801220003</v>
      </c>
      <c r="J64" s="301">
        <v>9042643.5104607791</v>
      </c>
      <c r="K64" s="238">
        <v>7346547.6681848997</v>
      </c>
      <c r="L64" s="239">
        <v>5843548.4146729102</v>
      </c>
      <c r="M64" s="239">
        <v>1502999.25351199</v>
      </c>
      <c r="N64" s="239">
        <v>407438.07804235001</v>
      </c>
      <c r="O64" s="239">
        <v>1095561.1754696399</v>
      </c>
      <c r="P64" s="238">
        <v>463891.87234925001</v>
      </c>
      <c r="Q64" s="239">
        <v>7810439.5405341499</v>
      </c>
    </row>
    <row r="65" spans="1:17" x14ac:dyDescent="0.2">
      <c r="A65" s="245">
        <f t="shared" si="1"/>
        <v>2009</v>
      </c>
      <c r="B65" s="238">
        <v>2698469.9927572398</v>
      </c>
      <c r="C65" s="238">
        <v>7566365.2463720199</v>
      </c>
      <c r="D65" s="239">
        <v>7542988.89242939</v>
      </c>
      <c r="E65" s="239">
        <v>521192.61816597002</v>
      </c>
      <c r="F65" s="239">
        <v>53308.639948490003</v>
      </c>
      <c r="G65" s="239">
        <v>6779652.7616076302</v>
      </c>
      <c r="H65" s="239">
        <v>23376.353942629881</v>
      </c>
      <c r="I65" s="238">
        <v>-137887.63628228</v>
      </c>
      <c r="J65" s="301">
        <v>10126947.60284698</v>
      </c>
      <c r="K65" s="238">
        <v>8320664.4691957403</v>
      </c>
      <c r="L65" s="239">
        <v>6824208.6430924097</v>
      </c>
      <c r="M65" s="239">
        <v>1496455.8261033299</v>
      </c>
      <c r="N65" s="239">
        <v>438782.96429510001</v>
      </c>
      <c r="O65" s="239">
        <v>1057672.8618082299</v>
      </c>
      <c r="P65" s="238">
        <v>686768.52456187003</v>
      </c>
      <c r="Q65" s="239">
        <v>9007432.9937576111</v>
      </c>
    </row>
    <row r="66" spans="1:17" x14ac:dyDescent="0.2">
      <c r="A66" s="245">
        <f t="shared" si="1"/>
        <v>2010</v>
      </c>
      <c r="B66" s="238">
        <v>2697950.84413148</v>
      </c>
      <c r="C66" s="238">
        <v>7900323.8318012804</v>
      </c>
      <c r="D66" s="239">
        <v>7881000.3287268104</v>
      </c>
      <c r="E66" s="239">
        <v>517012.73705353</v>
      </c>
      <c r="F66" s="239">
        <v>75848.203154410003</v>
      </c>
      <c r="G66" s="239">
        <v>7104798.2495284602</v>
      </c>
      <c r="H66" s="239">
        <v>19323.503074469976</v>
      </c>
      <c r="I66" s="238">
        <v>14648.968174109999</v>
      </c>
      <c r="J66" s="301">
        <v>10612923.644106871</v>
      </c>
      <c r="K66" s="238">
        <v>8814857.3982740901</v>
      </c>
      <c r="L66" s="239">
        <v>7006955.2881014803</v>
      </c>
      <c r="M66" s="239">
        <v>1807902.11017261</v>
      </c>
      <c r="N66" s="239">
        <v>482256.60235449998</v>
      </c>
      <c r="O66" s="239">
        <v>1325645.5078181101</v>
      </c>
      <c r="P66" s="238">
        <v>607534.79293179</v>
      </c>
      <c r="Q66" s="239">
        <v>9422392.1912058797</v>
      </c>
    </row>
    <row r="67" spans="1:17" x14ac:dyDescent="0.2">
      <c r="A67" s="245">
        <f t="shared" si="1"/>
        <v>2011</v>
      </c>
      <c r="B67" s="238">
        <v>2409353.1610534899</v>
      </c>
      <c r="C67" s="238">
        <v>9161468.2883515004</v>
      </c>
      <c r="D67" s="239">
        <v>9117920.3407865409</v>
      </c>
      <c r="E67" s="239">
        <v>728489.66146265995</v>
      </c>
      <c r="F67" s="239">
        <v>106660.95834937</v>
      </c>
      <c r="G67" s="239">
        <v>7986698.8959800899</v>
      </c>
      <c r="H67" s="239">
        <v>43547.947564959526</v>
      </c>
      <c r="I67" s="238">
        <v>-44845.151285580003</v>
      </c>
      <c r="J67" s="301">
        <v>11525976.298119411</v>
      </c>
      <c r="K67" s="238">
        <v>9330154.6099188998</v>
      </c>
      <c r="L67" s="239">
        <v>7418313.7312592901</v>
      </c>
      <c r="M67" s="239">
        <v>1911840.8786596099</v>
      </c>
      <c r="N67" s="239">
        <v>555916.69987570005</v>
      </c>
      <c r="O67" s="239">
        <v>1355924.1787839101</v>
      </c>
      <c r="P67" s="238">
        <v>757444.05565203005</v>
      </c>
      <c r="Q67" s="239">
        <v>10087598.66557093</v>
      </c>
    </row>
    <row r="68" spans="1:17" x14ac:dyDescent="0.2">
      <c r="A68" s="245">
        <f t="shared" si="1"/>
        <v>2012</v>
      </c>
      <c r="B68" s="238">
        <v>3327287.3518993799</v>
      </c>
      <c r="C68" s="238">
        <v>9862196.1986525003</v>
      </c>
      <c r="D68" s="239">
        <v>9826139.7774324995</v>
      </c>
      <c r="E68" s="239">
        <v>334990.41633668001</v>
      </c>
      <c r="F68" s="239">
        <v>142693.37924849999</v>
      </c>
      <c r="G68" s="239">
        <v>8992173.3756149597</v>
      </c>
      <c r="H68" s="239">
        <v>36056.421220000833</v>
      </c>
      <c r="I68" s="238">
        <v>-26871.565536329999</v>
      </c>
      <c r="J68" s="301">
        <v>13162611.985015551</v>
      </c>
      <c r="K68" s="238">
        <v>10472923.222002899</v>
      </c>
      <c r="L68" s="239">
        <v>8314035.9458921095</v>
      </c>
      <c r="M68" s="239">
        <v>2158887.2761108102</v>
      </c>
      <c r="N68" s="239">
        <v>602809.78960254998</v>
      </c>
      <c r="O68" s="239">
        <v>1556077.48650826</v>
      </c>
      <c r="P68" s="238">
        <v>1088725.35033038</v>
      </c>
      <c r="Q68" s="239">
        <v>11561648.57233328</v>
      </c>
    </row>
    <row r="69" spans="1:17" x14ac:dyDescent="0.2">
      <c r="A69" s="245">
        <f t="shared" si="1"/>
        <v>2013</v>
      </c>
      <c r="B69" s="238">
        <v>3972287.3639330301</v>
      </c>
      <c r="C69" s="238">
        <v>11455446.9506419</v>
      </c>
      <c r="D69" s="239">
        <v>11417944.9921235</v>
      </c>
      <c r="E69" s="239">
        <v>772149.12798351003</v>
      </c>
      <c r="F69" s="239">
        <v>145436.08799868001</v>
      </c>
      <c r="G69" s="239">
        <v>10049698.378249001</v>
      </c>
      <c r="H69" s="239">
        <v>37501.958518400788</v>
      </c>
      <c r="I69" s="238">
        <v>9359.2241535600006</v>
      </c>
      <c r="J69" s="301">
        <v>15437093.53872849</v>
      </c>
      <c r="K69" s="238">
        <v>11529207.4446392</v>
      </c>
      <c r="L69" s="239">
        <v>9189038.3824475203</v>
      </c>
      <c r="M69" s="239">
        <v>2340169.0621917201</v>
      </c>
      <c r="N69" s="239">
        <v>654049.99139904999</v>
      </c>
      <c r="O69" s="239">
        <v>1686119.0707926699</v>
      </c>
      <c r="P69" s="238">
        <v>2010189.5827965401</v>
      </c>
      <c r="Q69" s="239">
        <v>13539397.02743574</v>
      </c>
    </row>
    <row r="70" spans="1:17" x14ac:dyDescent="0.2">
      <c r="A70" s="245">
        <f t="shared" si="1"/>
        <v>2014</v>
      </c>
      <c r="B70" s="238">
        <v>4386974.2264082804</v>
      </c>
      <c r="C70" s="238">
        <v>13567835.100318689</v>
      </c>
      <c r="D70" s="239">
        <v>13524606.991852099</v>
      </c>
      <c r="E70" s="239">
        <v>1146933.11020079</v>
      </c>
      <c r="F70" s="239">
        <v>155595.25946117</v>
      </c>
      <c r="G70" s="239">
        <v>11747090.218716299</v>
      </c>
      <c r="H70" s="239">
        <v>43228.108466589823</v>
      </c>
      <c r="I70" s="238">
        <v>-392135.44326490001</v>
      </c>
      <c r="J70" s="301">
        <v>17562673.883462068</v>
      </c>
      <c r="K70" s="238">
        <v>13233413.657939401</v>
      </c>
      <c r="L70" s="239">
        <v>10690670.0619867</v>
      </c>
      <c r="M70" s="239">
        <v>2542743.59595278</v>
      </c>
      <c r="N70" s="239">
        <v>712810.81890239997</v>
      </c>
      <c r="O70" s="239">
        <v>1829932.7470503801</v>
      </c>
      <c r="P70" s="238">
        <v>2370241.7469834201</v>
      </c>
      <c r="Q70" s="239">
        <v>15603655.404922821</v>
      </c>
    </row>
    <row r="71" spans="1:17" x14ac:dyDescent="0.2">
      <c r="A71" s="245">
        <f t="shared" si="1"/>
        <v>2015</v>
      </c>
      <c r="B71" s="238">
        <v>4162859.0996012902</v>
      </c>
      <c r="C71" s="238">
        <v>15420282.3288329</v>
      </c>
      <c r="D71" s="239">
        <v>15373735.0590408</v>
      </c>
      <c r="E71" s="239">
        <v>1518342.2797055</v>
      </c>
      <c r="F71" s="239">
        <v>213807.78424430999</v>
      </c>
      <c r="G71" s="239">
        <v>13017370.5356197</v>
      </c>
      <c r="H71" s="239">
        <v>46547.269792100415</v>
      </c>
      <c r="I71" s="238">
        <v>-333795.17367390002</v>
      </c>
      <c r="J71" s="301">
        <v>19249346.254760288</v>
      </c>
      <c r="K71" s="238">
        <v>14518373.775775701</v>
      </c>
      <c r="L71" s="239">
        <v>11639771.8285161</v>
      </c>
      <c r="M71" s="239">
        <v>2878601.94725957</v>
      </c>
      <c r="N71" s="239">
        <v>758632.16626740003</v>
      </c>
      <c r="O71" s="239">
        <v>2119969.7809921699</v>
      </c>
      <c r="P71" s="238">
        <v>2532119.4894447601</v>
      </c>
      <c r="Q71" s="239">
        <v>17050493.26522046</v>
      </c>
    </row>
    <row r="72" spans="1:17" x14ac:dyDescent="0.2">
      <c r="A72" s="141"/>
    </row>
    <row r="73" spans="1:17" x14ac:dyDescent="0.2">
      <c r="A73" s="141"/>
      <c r="F73" s="126"/>
    </row>
    <row r="74" spans="1:17" x14ac:dyDescent="0.2">
      <c r="A74" s="141"/>
    </row>
    <row r="75" spans="1:17" x14ac:dyDescent="0.2">
      <c r="A75" s="120" t="s">
        <v>19</v>
      </c>
      <c r="B75" s="122"/>
      <c r="C75" s="122"/>
      <c r="D75" s="121"/>
      <c r="E75" s="121"/>
      <c r="F75" s="121"/>
      <c r="G75" s="121"/>
      <c r="H75" s="121"/>
      <c r="I75" s="122"/>
      <c r="J75" s="121"/>
      <c r="K75" s="122"/>
      <c r="L75" s="121"/>
      <c r="M75" s="121"/>
      <c r="N75" s="121"/>
      <c r="O75" s="121"/>
      <c r="P75" s="122"/>
      <c r="Q75" s="121"/>
    </row>
    <row r="76" spans="1:17" x14ac:dyDescent="0.2">
      <c r="A76" s="141"/>
      <c r="B76" s="122"/>
      <c r="C76" s="122"/>
      <c r="D76" s="121"/>
      <c r="E76" s="121"/>
      <c r="F76" s="121"/>
      <c r="G76" s="295"/>
      <c r="H76" s="121"/>
      <c r="I76" s="122"/>
      <c r="J76" s="121"/>
      <c r="K76" s="122"/>
      <c r="L76" s="121"/>
      <c r="M76" s="121"/>
      <c r="N76" s="121"/>
      <c r="O76" s="121"/>
      <c r="P76" s="122"/>
      <c r="Q76" s="121"/>
    </row>
    <row r="77" spans="1:17" x14ac:dyDescent="0.2">
      <c r="A77" s="120" t="s">
        <v>99</v>
      </c>
      <c r="B77" s="142" t="s">
        <v>555</v>
      </c>
      <c r="C77" s="122"/>
      <c r="D77" s="121"/>
      <c r="E77" s="121"/>
      <c r="F77" s="121"/>
      <c r="G77" s="121"/>
      <c r="H77" s="121"/>
      <c r="I77" s="122"/>
      <c r="J77" s="121"/>
      <c r="K77" s="122"/>
      <c r="L77" s="121"/>
      <c r="M77" s="121"/>
      <c r="N77" s="121"/>
      <c r="O77" s="121"/>
      <c r="P77" s="122"/>
      <c r="Q77" s="121"/>
    </row>
    <row r="78" spans="1:17" x14ac:dyDescent="0.2">
      <c r="A78" s="120" t="s">
        <v>100</v>
      </c>
      <c r="B78" s="142" t="s">
        <v>556</v>
      </c>
      <c r="C78" s="122"/>
      <c r="D78" s="121"/>
      <c r="E78" s="121"/>
      <c r="F78" s="121"/>
      <c r="G78" s="121"/>
      <c r="H78" s="121"/>
      <c r="I78" s="122"/>
      <c r="J78" s="121"/>
      <c r="K78" s="122"/>
      <c r="L78" s="121"/>
      <c r="M78" s="121"/>
      <c r="N78" s="121"/>
      <c r="O78" s="121"/>
      <c r="P78" s="122"/>
      <c r="Q78" s="121"/>
    </row>
    <row r="79" spans="1:17" x14ac:dyDescent="0.2">
      <c r="A79" s="120" t="s">
        <v>101</v>
      </c>
      <c r="B79" s="142" t="s">
        <v>557</v>
      </c>
      <c r="C79" s="122"/>
      <c r="D79" s="121"/>
      <c r="E79" s="121"/>
      <c r="F79" s="121"/>
      <c r="G79" s="121"/>
      <c r="H79" s="121"/>
      <c r="I79" s="122"/>
      <c r="J79" s="121"/>
      <c r="K79" s="122"/>
      <c r="L79" s="121"/>
      <c r="M79" s="121"/>
      <c r="N79" s="121"/>
      <c r="O79" s="121"/>
      <c r="P79" s="122"/>
      <c r="Q79" s="121"/>
    </row>
    <row r="80" spans="1:17" x14ac:dyDescent="0.2">
      <c r="A80" s="120" t="s">
        <v>102</v>
      </c>
      <c r="B80" s="142" t="s">
        <v>558</v>
      </c>
      <c r="C80" s="122"/>
      <c r="D80" s="121"/>
      <c r="E80" s="121"/>
      <c r="F80" s="121"/>
      <c r="G80" s="121"/>
      <c r="H80" s="121"/>
      <c r="I80" s="122"/>
      <c r="J80" s="121"/>
      <c r="K80" s="122"/>
      <c r="L80" s="121"/>
      <c r="M80" s="121"/>
      <c r="N80" s="121"/>
      <c r="O80" s="121"/>
      <c r="P80" s="122"/>
      <c r="Q80" s="121"/>
    </row>
    <row r="81" spans="1:17" x14ac:dyDescent="0.2">
      <c r="A81" s="120" t="s">
        <v>103</v>
      </c>
      <c r="B81" s="142" t="s">
        <v>559</v>
      </c>
      <c r="C81" s="122"/>
      <c r="D81" s="121"/>
      <c r="E81" s="121"/>
      <c r="F81" s="121"/>
      <c r="G81" s="121"/>
      <c r="H81" s="121"/>
      <c r="I81" s="122"/>
      <c r="J81" s="121"/>
      <c r="K81" s="122"/>
      <c r="L81" s="121"/>
      <c r="M81" s="121"/>
      <c r="N81" s="121"/>
      <c r="O81" s="121"/>
      <c r="P81" s="122"/>
      <c r="Q81" s="121"/>
    </row>
    <row r="82" spans="1:17" x14ac:dyDescent="0.2">
      <c r="A82" s="120" t="s">
        <v>104</v>
      </c>
      <c r="B82" s="142" t="s">
        <v>560</v>
      </c>
      <c r="C82" s="122"/>
      <c r="D82" s="121"/>
      <c r="E82" s="121"/>
      <c r="F82" s="121"/>
      <c r="G82" s="121"/>
      <c r="H82" s="121"/>
      <c r="I82" s="122"/>
      <c r="J82" s="121"/>
      <c r="K82" s="122"/>
      <c r="L82" s="121"/>
      <c r="M82" s="121"/>
      <c r="N82" s="121"/>
      <c r="O82" s="121"/>
      <c r="P82" s="122"/>
      <c r="Q82" s="121"/>
    </row>
    <row r="83" spans="1:17" x14ac:dyDescent="0.2">
      <c r="A83" s="120" t="s">
        <v>105</v>
      </c>
      <c r="B83" s="142" t="s">
        <v>561</v>
      </c>
      <c r="C83" s="122"/>
      <c r="D83" s="121"/>
      <c r="E83" s="121"/>
      <c r="F83" s="121"/>
      <c r="G83" s="121"/>
      <c r="H83" s="121"/>
      <c r="I83" s="122"/>
      <c r="J83" s="121"/>
      <c r="K83" s="122"/>
      <c r="L83" s="121"/>
      <c r="M83" s="121"/>
      <c r="N83" s="121"/>
      <c r="O83" s="121"/>
      <c r="P83" s="122"/>
      <c r="Q83" s="121"/>
    </row>
    <row r="84" spans="1:17" x14ac:dyDescent="0.2">
      <c r="A84" s="120" t="s">
        <v>106</v>
      </c>
      <c r="B84" s="142" t="s">
        <v>562</v>
      </c>
      <c r="C84" s="122"/>
      <c r="D84" s="121"/>
      <c r="E84" s="121"/>
      <c r="F84" s="121"/>
      <c r="G84" s="121"/>
      <c r="H84" s="121"/>
      <c r="I84" s="122"/>
      <c r="J84" s="121"/>
      <c r="K84" s="122"/>
      <c r="L84" s="121"/>
      <c r="M84" s="121"/>
      <c r="N84" s="121"/>
      <c r="O84" s="121"/>
      <c r="P84" s="122"/>
      <c r="Q84" s="121"/>
    </row>
    <row r="85" spans="1:17" x14ac:dyDescent="0.2">
      <c r="A85" s="120" t="s">
        <v>107</v>
      </c>
      <c r="B85" s="142" t="s">
        <v>563</v>
      </c>
      <c r="C85" s="122"/>
      <c r="D85" s="121"/>
      <c r="E85" s="121"/>
      <c r="F85" s="121"/>
      <c r="G85" s="121"/>
      <c r="H85" s="121"/>
      <c r="I85" s="122"/>
      <c r="J85" s="121"/>
      <c r="K85" s="122"/>
      <c r="L85" s="121"/>
      <c r="M85" s="121"/>
      <c r="N85" s="121"/>
      <c r="O85" s="121"/>
      <c r="P85" s="122"/>
      <c r="Q85" s="121"/>
    </row>
    <row r="86" spans="1:17" x14ac:dyDescent="0.2">
      <c r="A86" s="120" t="s">
        <v>108</v>
      </c>
      <c r="B86" s="142" t="s">
        <v>564</v>
      </c>
      <c r="C86" s="122"/>
      <c r="D86" s="121"/>
      <c r="E86" s="121"/>
      <c r="F86" s="121"/>
      <c r="G86" s="121"/>
      <c r="H86" s="121"/>
      <c r="I86" s="122"/>
      <c r="J86" s="121"/>
      <c r="K86" s="122"/>
      <c r="L86" s="121"/>
      <c r="M86" s="121"/>
      <c r="N86" s="121"/>
      <c r="O86" s="121"/>
      <c r="P86" s="122"/>
      <c r="Q86" s="121"/>
    </row>
    <row r="87" spans="1:17" x14ac:dyDescent="0.2">
      <c r="A87" s="120" t="s">
        <v>180</v>
      </c>
      <c r="B87" s="142" t="s">
        <v>565</v>
      </c>
      <c r="C87" s="122"/>
      <c r="D87" s="121"/>
      <c r="E87" s="121"/>
      <c r="F87" s="121"/>
      <c r="G87" s="121"/>
      <c r="H87" s="121"/>
      <c r="I87" s="122"/>
      <c r="J87" s="121"/>
      <c r="K87" s="122"/>
      <c r="L87" s="121"/>
      <c r="M87" s="121"/>
      <c r="N87" s="121"/>
      <c r="O87" s="121"/>
      <c r="P87" s="122"/>
      <c r="Q87" s="121"/>
    </row>
    <row r="88" spans="1:17" x14ac:dyDescent="0.2">
      <c r="A88" s="120" t="s">
        <v>181</v>
      </c>
      <c r="B88" s="142" t="s">
        <v>566</v>
      </c>
      <c r="C88" s="122"/>
      <c r="D88" s="121"/>
      <c r="E88" s="121"/>
      <c r="F88" s="121"/>
      <c r="G88" s="121"/>
      <c r="H88" s="121"/>
      <c r="I88" s="122"/>
      <c r="J88" s="121"/>
      <c r="K88" s="122"/>
      <c r="L88" s="121"/>
      <c r="M88" s="121"/>
      <c r="N88" s="121"/>
      <c r="O88" s="121"/>
      <c r="P88" s="122"/>
      <c r="Q88" s="121"/>
    </row>
    <row r="89" spans="1:17" x14ac:dyDescent="0.2">
      <c r="A89" s="120" t="s">
        <v>210</v>
      </c>
      <c r="B89" s="142" t="s">
        <v>567</v>
      </c>
      <c r="C89" s="122"/>
      <c r="D89" s="121"/>
      <c r="E89" s="121"/>
      <c r="F89" s="121"/>
      <c r="G89" s="121"/>
      <c r="H89" s="121"/>
      <c r="I89" s="122"/>
      <c r="J89" s="121"/>
      <c r="K89" s="122"/>
      <c r="L89" s="121"/>
      <c r="M89" s="121"/>
      <c r="N89" s="121"/>
      <c r="O89" s="121"/>
      <c r="P89" s="122"/>
      <c r="Q89" s="121"/>
    </row>
    <row r="90" spans="1:17" x14ac:dyDescent="0.2">
      <c r="A90" s="120" t="s">
        <v>211</v>
      </c>
      <c r="B90" s="142" t="s">
        <v>568</v>
      </c>
      <c r="C90" s="122"/>
      <c r="D90" s="121"/>
      <c r="E90" s="121"/>
      <c r="F90" s="121"/>
      <c r="G90" s="121"/>
      <c r="H90" s="121"/>
      <c r="I90" s="122"/>
      <c r="J90" s="121"/>
      <c r="K90" s="122"/>
      <c r="L90" s="121"/>
      <c r="M90" s="121"/>
      <c r="N90" s="121"/>
      <c r="O90" s="121"/>
      <c r="P90" s="122"/>
      <c r="Q90" s="121"/>
    </row>
    <row r="91" spans="1:17" x14ac:dyDescent="0.2">
      <c r="A91" s="120" t="s">
        <v>212</v>
      </c>
      <c r="B91" s="142" t="s">
        <v>569</v>
      </c>
      <c r="C91" s="122"/>
      <c r="D91" s="121"/>
      <c r="E91" s="121"/>
      <c r="F91" s="121"/>
      <c r="G91" s="121"/>
      <c r="H91" s="121"/>
      <c r="I91" s="122"/>
      <c r="J91" s="121"/>
      <c r="K91" s="122"/>
      <c r="L91" s="121"/>
      <c r="M91" s="121"/>
      <c r="N91" s="121"/>
      <c r="O91" s="121"/>
      <c r="P91" s="122"/>
      <c r="Q91" s="121"/>
    </row>
    <row r="92" spans="1:17" x14ac:dyDescent="0.2">
      <c r="A92" s="120" t="s">
        <v>213</v>
      </c>
      <c r="B92" s="142" t="s">
        <v>570</v>
      </c>
      <c r="C92" s="122"/>
      <c r="D92" s="121"/>
      <c r="E92" s="121"/>
      <c r="F92" s="121"/>
      <c r="G92" s="121"/>
      <c r="H92" s="121"/>
      <c r="I92" s="122"/>
      <c r="J92" s="121"/>
      <c r="K92" s="122"/>
      <c r="L92" s="121"/>
      <c r="M92" s="121"/>
      <c r="N92" s="121"/>
      <c r="O92" s="121"/>
      <c r="P92" s="122"/>
      <c r="Q92" s="121"/>
    </row>
    <row r="93" spans="1:17" x14ac:dyDescent="0.2">
      <c r="A93" s="141"/>
      <c r="B93" s="122"/>
      <c r="C93" s="122"/>
      <c r="D93" s="121"/>
      <c r="E93" s="121"/>
      <c r="F93" s="121"/>
      <c r="G93" s="121"/>
      <c r="H93" s="121"/>
      <c r="I93" s="122"/>
      <c r="J93" s="121"/>
      <c r="K93" s="122"/>
      <c r="L93" s="121"/>
      <c r="M93" s="121"/>
      <c r="N93" s="121"/>
      <c r="O93" s="121"/>
      <c r="P93" s="122"/>
      <c r="Q93" s="121"/>
    </row>
    <row r="94" spans="1:17" x14ac:dyDescent="0.2">
      <c r="A94" s="141"/>
      <c r="B94" s="122"/>
      <c r="C94" s="122"/>
      <c r="D94" s="121"/>
      <c r="E94" s="121"/>
      <c r="F94" s="121"/>
      <c r="G94" s="121"/>
      <c r="H94" s="121"/>
      <c r="I94" s="122"/>
      <c r="J94" s="121"/>
      <c r="K94" s="122"/>
      <c r="L94" s="121"/>
      <c r="M94" s="121"/>
      <c r="N94" s="121"/>
      <c r="O94" s="121"/>
      <c r="P94" s="122"/>
      <c r="Q94" s="121"/>
    </row>
    <row r="95" spans="1:17" x14ac:dyDescent="0.2">
      <c r="A95" s="141"/>
      <c r="B95" s="122"/>
      <c r="C95" s="122"/>
      <c r="D95" s="121"/>
      <c r="E95" s="121"/>
      <c r="F95" s="121"/>
      <c r="G95" s="121"/>
      <c r="H95" s="121"/>
      <c r="I95" s="122"/>
      <c r="J95" s="121"/>
      <c r="K95" s="122"/>
      <c r="L95" s="121"/>
      <c r="M95" s="121"/>
      <c r="N95" s="121"/>
      <c r="O95" s="121"/>
      <c r="P95" s="122"/>
      <c r="Q95" s="121"/>
    </row>
    <row r="96" spans="1:17" x14ac:dyDescent="0.2">
      <c r="A96" s="141"/>
      <c r="B96" s="122"/>
      <c r="C96" s="122"/>
      <c r="D96" s="121"/>
      <c r="E96" s="121"/>
      <c r="F96" s="121"/>
      <c r="G96" s="121"/>
      <c r="H96" s="121"/>
      <c r="I96" s="122"/>
      <c r="J96" s="121"/>
      <c r="K96" s="122"/>
      <c r="L96" s="121"/>
      <c r="M96" s="121"/>
      <c r="N96" s="121"/>
      <c r="O96" s="121"/>
      <c r="P96" s="122"/>
      <c r="Q96" s="121"/>
    </row>
    <row r="97" spans="1:17" x14ac:dyDescent="0.2">
      <c r="A97" s="141"/>
      <c r="B97" s="122"/>
      <c r="C97" s="122"/>
      <c r="D97" s="121"/>
      <c r="E97" s="121"/>
      <c r="F97" s="121"/>
      <c r="G97" s="121"/>
      <c r="H97" s="121"/>
      <c r="I97" s="122"/>
      <c r="J97" s="121"/>
      <c r="K97" s="122"/>
      <c r="L97" s="121"/>
      <c r="M97" s="121"/>
      <c r="N97" s="121"/>
      <c r="O97" s="121"/>
      <c r="P97" s="122"/>
      <c r="Q97" s="121"/>
    </row>
    <row r="98" spans="1:17" x14ac:dyDescent="0.2">
      <c r="A98" s="141"/>
      <c r="B98" s="122"/>
      <c r="C98" s="122"/>
      <c r="D98" s="121"/>
      <c r="E98" s="121"/>
      <c r="F98" s="121"/>
      <c r="G98" s="121"/>
      <c r="H98" s="121"/>
      <c r="I98" s="122"/>
      <c r="J98" s="121"/>
      <c r="K98" s="122"/>
      <c r="L98" s="121"/>
      <c r="M98" s="121"/>
      <c r="N98" s="121"/>
      <c r="O98" s="121"/>
      <c r="P98" s="122"/>
      <c r="Q98" s="121"/>
    </row>
    <row r="99" spans="1:17" x14ac:dyDescent="0.2">
      <c r="A99" s="141"/>
      <c r="B99" s="122"/>
      <c r="C99" s="122"/>
      <c r="D99" s="121"/>
      <c r="E99" s="121"/>
      <c r="F99" s="121"/>
      <c r="G99" s="121"/>
      <c r="H99" s="121"/>
      <c r="I99" s="122"/>
      <c r="J99" s="121"/>
      <c r="K99" s="122"/>
      <c r="L99" s="121"/>
      <c r="M99" s="121"/>
      <c r="N99" s="121"/>
      <c r="O99" s="121"/>
      <c r="P99" s="122"/>
      <c r="Q99" s="121"/>
    </row>
    <row r="100" spans="1:17" x14ac:dyDescent="0.2">
      <c r="A100" s="141"/>
      <c r="B100" s="122"/>
      <c r="C100" s="122"/>
      <c r="D100" s="121"/>
      <c r="E100" s="121"/>
      <c r="F100" s="121"/>
      <c r="G100" s="121"/>
      <c r="H100" s="121"/>
      <c r="I100" s="122"/>
      <c r="J100" s="121"/>
      <c r="K100" s="122"/>
      <c r="L100" s="121"/>
      <c r="M100" s="121"/>
      <c r="N100" s="121"/>
      <c r="O100" s="121"/>
      <c r="P100" s="122"/>
      <c r="Q100" s="1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2:L113"/>
  <sheetViews>
    <sheetView workbookViewId="0">
      <selection activeCell="B117" sqref="B117"/>
    </sheetView>
  </sheetViews>
  <sheetFormatPr baseColWidth="10" defaultColWidth="11.42578125" defaultRowHeight="12.75" x14ac:dyDescent="0.2"/>
  <cols>
    <col min="1" max="1" width="8.42578125" style="20" customWidth="1"/>
    <col min="2" max="6" width="12" style="21" customWidth="1"/>
    <col min="7" max="16384" width="11.42578125" style="22"/>
  </cols>
  <sheetData>
    <row r="2" spans="1:12" s="40" customFormat="1" ht="15.75" x14ac:dyDescent="0.2">
      <c r="A2" s="38" t="s">
        <v>571</v>
      </c>
      <c r="B2" s="39"/>
      <c r="C2" s="39"/>
      <c r="D2" s="39"/>
      <c r="E2" s="39"/>
      <c r="F2" s="39"/>
    </row>
    <row r="5" spans="1:12" s="37" customFormat="1" ht="15.75" customHeight="1" x14ac:dyDescent="0.2">
      <c r="A5" s="35"/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</row>
    <row r="6" spans="1:12" x14ac:dyDescent="0.2">
      <c r="A6" s="20">
        <v>1920</v>
      </c>
      <c r="B6" s="24">
        <v>119.208</v>
      </c>
      <c r="C6" s="24">
        <v>193.52099999999999</v>
      </c>
      <c r="D6" s="24">
        <v>290.40699999999998</v>
      </c>
      <c r="E6" s="24">
        <v>157.477</v>
      </c>
      <c r="F6" s="24">
        <v>108.806</v>
      </c>
    </row>
    <row r="7" spans="1:12" x14ac:dyDescent="0.2">
      <c r="A7" s="20">
        <v>1921</v>
      </c>
      <c r="B7" s="21">
        <v>116.717</v>
      </c>
      <c r="C7" s="21">
        <v>193.93</v>
      </c>
      <c r="D7" s="21">
        <v>318.95800000000003</v>
      </c>
      <c r="E7" s="21">
        <v>159.09100000000001</v>
      </c>
      <c r="F7" s="21">
        <v>112.926</v>
      </c>
      <c r="H7" s="25"/>
      <c r="I7" s="25"/>
      <c r="J7" s="25"/>
      <c r="K7" s="25"/>
      <c r="L7" s="25"/>
    </row>
    <row r="8" spans="1:12" x14ac:dyDescent="0.2">
      <c r="A8" s="20">
        <v>1922</v>
      </c>
      <c r="B8" s="21">
        <v>127.14400000000001</v>
      </c>
      <c r="C8" s="21">
        <v>205.45</v>
      </c>
      <c r="D8" s="21">
        <v>300.983</v>
      </c>
      <c r="E8" s="21">
        <v>172.96600000000001</v>
      </c>
      <c r="F8" s="21">
        <v>103.435</v>
      </c>
      <c r="H8" s="25"/>
      <c r="I8" s="25"/>
      <c r="J8" s="25"/>
      <c r="K8" s="25"/>
      <c r="L8" s="25"/>
    </row>
    <row r="9" spans="1:12" x14ac:dyDescent="0.2">
      <c r="A9" s="20">
        <v>1923</v>
      </c>
      <c r="B9" s="21">
        <v>117.539</v>
      </c>
      <c r="C9" s="21">
        <v>214.173</v>
      </c>
      <c r="D9" s="21">
        <v>331.00099999999998</v>
      </c>
      <c r="E9" s="21">
        <v>171.999</v>
      </c>
      <c r="F9" s="21">
        <v>110.669</v>
      </c>
      <c r="H9" s="25"/>
      <c r="I9" s="25"/>
      <c r="J9" s="25"/>
      <c r="K9" s="25"/>
      <c r="L9" s="25"/>
    </row>
    <row r="10" spans="1:12" x14ac:dyDescent="0.2">
      <c r="A10" s="20">
        <v>1924</v>
      </c>
      <c r="B10" s="21">
        <v>134.37899999999999</v>
      </c>
      <c r="C10" s="21">
        <v>229.11799999999999</v>
      </c>
      <c r="D10" s="21">
        <v>357.90899999999999</v>
      </c>
      <c r="E10" s="21">
        <v>160.70400000000001</v>
      </c>
      <c r="F10" s="21">
        <v>117.328</v>
      </c>
      <c r="H10" s="25"/>
      <c r="I10" s="25"/>
      <c r="J10" s="25"/>
      <c r="K10" s="25"/>
      <c r="L10" s="25"/>
    </row>
    <row r="11" spans="1:12" x14ac:dyDescent="0.2">
      <c r="A11" s="20">
        <v>1925</v>
      </c>
      <c r="B11" s="21">
        <v>133.93899999999999</v>
      </c>
      <c r="C11" s="21">
        <v>213.315</v>
      </c>
      <c r="D11" s="21">
        <v>351.09899999999999</v>
      </c>
      <c r="E11" s="21">
        <v>193.94300000000001</v>
      </c>
      <c r="F11" s="21">
        <v>129.517</v>
      </c>
      <c r="H11" s="25"/>
      <c r="I11" s="25"/>
      <c r="J11" s="25"/>
      <c r="K11" s="25"/>
      <c r="L11" s="25"/>
    </row>
    <row r="12" spans="1:12" x14ac:dyDescent="0.2">
      <c r="A12" s="20">
        <v>1926</v>
      </c>
      <c r="B12" s="21">
        <v>148.066</v>
      </c>
      <c r="C12" s="21">
        <v>252.08</v>
      </c>
      <c r="D12" s="21">
        <v>354.46600000000001</v>
      </c>
      <c r="E12" s="21">
        <v>195.714</v>
      </c>
      <c r="F12" s="21">
        <v>112.60299999999999</v>
      </c>
      <c r="H12" s="25"/>
      <c r="I12" s="25"/>
      <c r="J12" s="25"/>
      <c r="K12" s="25"/>
      <c r="L12" s="25"/>
    </row>
    <row r="13" spans="1:12" x14ac:dyDescent="0.2">
      <c r="A13" s="20">
        <v>1927</v>
      </c>
      <c r="B13" s="21">
        <v>134.37799999999999</v>
      </c>
      <c r="C13" s="21">
        <v>221.65299999999999</v>
      </c>
      <c r="D13" s="21">
        <v>377.74700000000001</v>
      </c>
      <c r="E13" s="21">
        <v>214.91399999999999</v>
      </c>
      <c r="F13" s="21">
        <v>113.086</v>
      </c>
      <c r="H13" s="25"/>
      <c r="I13" s="25"/>
      <c r="J13" s="25"/>
      <c r="K13" s="25"/>
      <c r="L13" s="25"/>
    </row>
    <row r="14" spans="1:12" x14ac:dyDescent="0.2">
      <c r="A14" s="20">
        <v>1928</v>
      </c>
      <c r="B14" s="21">
        <v>141.375</v>
      </c>
      <c r="C14" s="21">
        <v>259.947</v>
      </c>
      <c r="D14" s="21">
        <v>386.27699999999999</v>
      </c>
      <c r="E14" s="21">
        <v>241.714</v>
      </c>
      <c r="F14" s="21">
        <v>143.30600000000001</v>
      </c>
      <c r="H14" s="25"/>
      <c r="I14" s="25"/>
      <c r="J14" s="25"/>
      <c r="K14" s="25"/>
      <c r="L14" s="25"/>
    </row>
    <row r="15" spans="1:12" x14ac:dyDescent="0.2">
      <c r="A15" s="20">
        <v>1929</v>
      </c>
      <c r="B15" s="21">
        <v>135.56299999999999</v>
      </c>
      <c r="C15" s="21">
        <v>260.22800000000001</v>
      </c>
      <c r="D15" s="21">
        <v>431.065</v>
      </c>
      <c r="E15" s="21">
        <v>239.31399999999999</v>
      </c>
      <c r="F15" s="21">
        <v>160.07400000000001</v>
      </c>
      <c r="H15" s="25"/>
      <c r="I15" s="25"/>
      <c r="J15" s="25"/>
      <c r="K15" s="25"/>
      <c r="L15" s="25"/>
    </row>
    <row r="16" spans="1:12" x14ac:dyDescent="0.2">
      <c r="A16" s="20">
        <v>1930</v>
      </c>
      <c r="B16" s="21">
        <v>142.154</v>
      </c>
      <c r="C16" s="21">
        <v>266.89100000000002</v>
      </c>
      <c r="D16" s="21">
        <v>449.59500000000003</v>
      </c>
      <c r="E16" s="21">
        <v>254.857</v>
      </c>
      <c r="F16" s="21">
        <v>129.452</v>
      </c>
      <c r="H16" s="25"/>
      <c r="I16" s="25"/>
      <c r="J16" s="25"/>
      <c r="K16" s="25"/>
      <c r="L16" s="25"/>
    </row>
    <row r="17" spans="1:12" x14ac:dyDescent="0.2">
      <c r="A17" s="20">
        <v>1931</v>
      </c>
      <c r="B17" s="21">
        <v>140.36000000000001</v>
      </c>
      <c r="C17" s="21">
        <v>239.11799999999999</v>
      </c>
      <c r="D17" s="21">
        <v>419.22199999999998</v>
      </c>
      <c r="E17" s="21">
        <v>260.39999999999998</v>
      </c>
      <c r="F17" s="21">
        <v>121.005</v>
      </c>
      <c r="H17" s="25"/>
      <c r="I17" s="25"/>
      <c r="J17" s="25"/>
      <c r="K17" s="25"/>
      <c r="L17" s="25"/>
    </row>
    <row r="18" spans="1:12" x14ac:dyDescent="0.2">
      <c r="A18" s="20">
        <v>1932</v>
      </c>
      <c r="B18" s="21">
        <v>129.12200000000001</v>
      </c>
      <c r="C18" s="21">
        <v>214.59800000000001</v>
      </c>
      <c r="D18" s="21">
        <v>366.91899999999998</v>
      </c>
      <c r="E18" s="21">
        <v>233.25700000000001</v>
      </c>
      <c r="F18" s="21">
        <v>108.93600000000001</v>
      </c>
      <c r="H18" s="25"/>
      <c r="I18" s="25"/>
      <c r="J18" s="25"/>
      <c r="K18" s="25"/>
      <c r="L18" s="25"/>
    </row>
    <row r="19" spans="1:12" x14ac:dyDescent="0.2">
      <c r="A19" s="20">
        <v>1933</v>
      </c>
      <c r="B19" s="21">
        <v>153.81399999999999</v>
      </c>
      <c r="C19" s="21">
        <v>243.578</v>
      </c>
      <c r="D19" s="21">
        <v>370.67599999999999</v>
      </c>
      <c r="E19" s="21">
        <v>218.8</v>
      </c>
      <c r="F19" s="21">
        <v>137.05099999999999</v>
      </c>
      <c r="H19" s="25"/>
      <c r="I19" s="25"/>
      <c r="J19" s="25"/>
      <c r="K19" s="25"/>
      <c r="L19" s="25"/>
    </row>
    <row r="20" spans="1:12" x14ac:dyDescent="0.2">
      <c r="A20" s="20">
        <v>1934</v>
      </c>
      <c r="B20" s="21">
        <v>135.596</v>
      </c>
      <c r="C20" s="21">
        <v>251.59200000000001</v>
      </c>
      <c r="D20" s="21">
        <v>419.29599999999999</v>
      </c>
      <c r="E20" s="21">
        <v>211.94300000000001</v>
      </c>
      <c r="F20" s="21">
        <v>124.464</v>
      </c>
      <c r="H20" s="25"/>
      <c r="I20" s="25"/>
      <c r="J20" s="25"/>
      <c r="K20" s="25"/>
      <c r="L20" s="25"/>
    </row>
    <row r="21" spans="1:12" x14ac:dyDescent="0.2">
      <c r="A21" s="20">
        <v>1935</v>
      </c>
      <c r="B21" s="21">
        <v>146.91</v>
      </c>
      <c r="C21" s="21">
        <v>276.85500000000002</v>
      </c>
      <c r="D21" s="21">
        <v>484.637</v>
      </c>
      <c r="E21" s="21">
        <v>202.51400000000001</v>
      </c>
      <c r="F21" s="21">
        <v>126.461</v>
      </c>
      <c r="H21" s="25"/>
      <c r="I21" s="25"/>
      <c r="J21" s="25"/>
      <c r="K21" s="25"/>
      <c r="L21" s="25"/>
    </row>
    <row r="22" spans="1:12" x14ac:dyDescent="0.2">
      <c r="A22" s="20">
        <v>1936</v>
      </c>
      <c r="B22" s="21">
        <v>156.67599999999999</v>
      </c>
      <c r="C22" s="21">
        <v>270.65899999999999</v>
      </c>
      <c r="D22" s="21">
        <v>665.63900000000001</v>
      </c>
      <c r="E22" s="21">
        <v>206.22900000000001</v>
      </c>
      <c r="F22" s="21">
        <v>100.622</v>
      </c>
      <c r="H22" s="25"/>
      <c r="I22" s="25"/>
      <c r="J22" s="25"/>
      <c r="K22" s="25"/>
      <c r="L22" s="25"/>
    </row>
    <row r="23" spans="1:12" x14ac:dyDescent="0.2">
      <c r="A23" s="20">
        <v>1937</v>
      </c>
      <c r="B23" s="21">
        <v>182.66</v>
      </c>
      <c r="C23" s="21">
        <v>296.36500000000001</v>
      </c>
      <c r="D23" s="21">
        <v>652.82600000000002</v>
      </c>
      <c r="E23" s="21">
        <v>197.143</v>
      </c>
      <c r="F23" s="21">
        <v>109.096</v>
      </c>
      <c r="H23" s="25"/>
      <c r="I23" s="25"/>
      <c r="J23" s="25"/>
      <c r="K23" s="25"/>
      <c r="L23" s="25"/>
    </row>
    <row r="24" spans="1:12" x14ac:dyDescent="0.2">
      <c r="A24" s="20">
        <v>1938</v>
      </c>
      <c r="B24" s="21">
        <v>193.63</v>
      </c>
      <c r="C24" s="21">
        <v>275.56</v>
      </c>
      <c r="D24" s="21">
        <v>670.86300000000006</v>
      </c>
      <c r="E24" s="21">
        <v>208.571</v>
      </c>
      <c r="F24" s="21">
        <v>112.83199999999999</v>
      </c>
      <c r="H24" s="25"/>
      <c r="I24" s="25"/>
      <c r="J24" s="25"/>
      <c r="K24" s="25"/>
      <c r="L24" s="25"/>
    </row>
    <row r="25" spans="1:12" x14ac:dyDescent="0.2">
      <c r="A25" s="20">
        <v>1939</v>
      </c>
      <c r="B25" s="21">
        <v>199.245</v>
      </c>
      <c r="C25" s="21">
        <v>295.59100000000001</v>
      </c>
      <c r="D25" s="21">
        <v>754.98199999999997</v>
      </c>
      <c r="E25" s="21">
        <v>214.34299999999999</v>
      </c>
      <c r="F25" s="21">
        <v>140.11199999999999</v>
      </c>
      <c r="H25" s="25"/>
      <c r="I25" s="25"/>
      <c r="J25" s="25"/>
      <c r="K25" s="25"/>
      <c r="L25" s="25"/>
    </row>
    <row r="26" spans="1:12" x14ac:dyDescent="0.2">
      <c r="A26" s="20">
        <v>1940</v>
      </c>
      <c r="B26" s="21">
        <v>191.13800000000001</v>
      </c>
      <c r="C26" s="21">
        <v>321.02699999999999</v>
      </c>
      <c r="D26" s="21">
        <v>862.41</v>
      </c>
      <c r="E26" s="21">
        <v>229.08600000000001</v>
      </c>
      <c r="F26" s="21">
        <v>153.21600000000001</v>
      </c>
      <c r="H26" s="25"/>
      <c r="I26" s="25"/>
      <c r="J26" s="25"/>
      <c r="K26" s="25"/>
      <c r="L26" s="25"/>
    </row>
    <row r="27" spans="1:12" x14ac:dyDescent="0.2">
      <c r="A27" s="20">
        <v>1941</v>
      </c>
      <c r="B27" s="21">
        <v>213.96600000000001</v>
      </c>
      <c r="C27" s="21">
        <v>314.23399999999998</v>
      </c>
      <c r="D27" s="21">
        <v>908.49099999999999</v>
      </c>
      <c r="E27" s="21">
        <v>228.45699999999999</v>
      </c>
      <c r="F27" s="21">
        <v>167.637</v>
      </c>
      <c r="H27" s="25"/>
      <c r="I27" s="25"/>
      <c r="J27" s="25"/>
      <c r="K27" s="25"/>
      <c r="L27" s="25"/>
    </row>
    <row r="28" spans="1:12" x14ac:dyDescent="0.2">
      <c r="A28" s="20">
        <v>1942</v>
      </c>
      <c r="B28" s="21">
        <v>191.83799999999999</v>
      </c>
      <c r="C28" s="21">
        <v>341.22</v>
      </c>
      <c r="D28" s="21">
        <v>920.32600000000002</v>
      </c>
      <c r="E28" s="21">
        <v>208.91399999999999</v>
      </c>
      <c r="F28" s="21">
        <v>161.38800000000001</v>
      </c>
      <c r="H28" s="25"/>
      <c r="I28" s="25"/>
      <c r="J28" s="25"/>
      <c r="K28" s="25"/>
      <c r="L28" s="25"/>
    </row>
    <row r="29" spans="1:12" x14ac:dyDescent="0.2">
      <c r="A29" s="20">
        <v>1943</v>
      </c>
      <c r="B29" s="21">
        <v>191.517</v>
      </c>
      <c r="C29" s="21">
        <v>369.93400000000003</v>
      </c>
      <c r="D29" s="21">
        <v>613.70899999999995</v>
      </c>
      <c r="E29" s="21">
        <v>209.25700000000001</v>
      </c>
      <c r="F29" s="21">
        <v>176.982</v>
      </c>
      <c r="H29" s="25"/>
      <c r="I29" s="25"/>
      <c r="J29" s="25"/>
      <c r="K29" s="25"/>
      <c r="L29" s="25"/>
    </row>
    <row r="30" spans="1:12" x14ac:dyDescent="0.2">
      <c r="A30" s="20">
        <v>1944</v>
      </c>
      <c r="B30" s="21">
        <v>173.47900000000001</v>
      </c>
      <c r="C30" s="21">
        <v>351.053</v>
      </c>
      <c r="D30" s="21">
        <v>594.86300000000006</v>
      </c>
      <c r="E30" s="21">
        <v>214.143</v>
      </c>
      <c r="F30" s="21">
        <v>175.3</v>
      </c>
      <c r="H30" s="25"/>
      <c r="I30" s="25"/>
      <c r="J30" s="25"/>
      <c r="K30" s="25"/>
      <c r="L30" s="25"/>
    </row>
    <row r="31" spans="1:12" x14ac:dyDescent="0.2">
      <c r="A31" s="20">
        <v>1945</v>
      </c>
      <c r="B31" s="21">
        <v>197.619</v>
      </c>
      <c r="C31" s="21">
        <v>336.4</v>
      </c>
      <c r="D31" s="21">
        <v>604.03800000000001</v>
      </c>
      <c r="E31" s="21">
        <v>263.77100000000002</v>
      </c>
      <c r="F31" s="21">
        <v>176</v>
      </c>
      <c r="H31" s="25"/>
      <c r="I31" s="25"/>
      <c r="J31" s="25"/>
      <c r="K31" s="25"/>
      <c r="L31" s="25"/>
    </row>
    <row r="32" spans="1:12" x14ac:dyDescent="0.2">
      <c r="A32" s="20">
        <v>1946</v>
      </c>
      <c r="B32" s="21">
        <v>218.4</v>
      </c>
      <c r="C32" s="21">
        <v>341.8</v>
      </c>
      <c r="D32" s="21">
        <v>715.61</v>
      </c>
      <c r="E32" s="21">
        <v>283.82900000000001</v>
      </c>
      <c r="F32" s="21">
        <v>191.2</v>
      </c>
      <c r="H32" s="25"/>
      <c r="I32" s="25"/>
      <c r="J32" s="25"/>
      <c r="K32" s="25"/>
      <c r="L32" s="25"/>
    </row>
    <row r="33" spans="1:12" x14ac:dyDescent="0.2">
      <c r="A33" s="20">
        <v>1947</v>
      </c>
      <c r="B33" s="21">
        <v>259.89999999999998</v>
      </c>
      <c r="C33" s="21">
        <v>429.9</v>
      </c>
      <c r="D33" s="21">
        <v>725.60299999999995</v>
      </c>
      <c r="E33" s="21">
        <v>302.11399999999998</v>
      </c>
      <c r="F33" s="21">
        <v>191.8</v>
      </c>
      <c r="H33" s="25"/>
      <c r="I33" s="25"/>
      <c r="J33" s="25"/>
      <c r="K33" s="25"/>
      <c r="L33" s="25"/>
    </row>
    <row r="34" spans="1:12" x14ac:dyDescent="0.2">
      <c r="A34" s="20">
        <v>1948</v>
      </c>
      <c r="B34" s="21">
        <v>274.7</v>
      </c>
      <c r="C34" s="21">
        <v>547.79999999999995</v>
      </c>
      <c r="D34" s="21">
        <v>750.14700000000005</v>
      </c>
      <c r="E34" s="21">
        <v>308.57100000000003</v>
      </c>
      <c r="F34" s="21">
        <v>208.5</v>
      </c>
      <c r="H34" s="25"/>
      <c r="I34" s="25"/>
      <c r="J34" s="25"/>
      <c r="K34" s="25"/>
      <c r="L34" s="25"/>
    </row>
    <row r="35" spans="1:12" x14ac:dyDescent="0.2">
      <c r="A35" s="20">
        <v>1949</v>
      </c>
      <c r="B35" s="21">
        <v>285.8</v>
      </c>
      <c r="C35" s="21">
        <v>497.5</v>
      </c>
      <c r="D35" s="21">
        <v>820.64</v>
      </c>
      <c r="E35" s="21">
        <v>312.8</v>
      </c>
      <c r="F35" s="21">
        <v>204.7</v>
      </c>
      <c r="H35" s="25"/>
      <c r="I35" s="25"/>
      <c r="J35" s="25"/>
      <c r="K35" s="25"/>
      <c r="L35" s="25"/>
    </row>
    <row r="36" spans="1:12" x14ac:dyDescent="0.2">
      <c r="A36" s="20">
        <v>1950</v>
      </c>
      <c r="B36" s="21">
        <v>297.60000000000002</v>
      </c>
      <c r="C36" s="21">
        <v>512</v>
      </c>
      <c r="D36" s="21">
        <v>884.8</v>
      </c>
      <c r="E36" s="21">
        <v>322.74299999999999</v>
      </c>
      <c r="F36" s="21">
        <v>238.6</v>
      </c>
      <c r="H36" s="25"/>
      <c r="I36" s="25"/>
      <c r="J36" s="25"/>
      <c r="K36" s="25"/>
      <c r="L36" s="25"/>
    </row>
    <row r="37" spans="1:12" x14ac:dyDescent="0.2">
      <c r="A37" s="20">
        <v>1951</v>
      </c>
      <c r="B37" s="21">
        <v>305.5</v>
      </c>
      <c r="C37" s="21">
        <v>522.1</v>
      </c>
      <c r="D37" s="21">
        <v>897.3</v>
      </c>
      <c r="E37" s="21">
        <v>340.286</v>
      </c>
      <c r="F37" s="21">
        <v>254.9</v>
      </c>
      <c r="H37" s="25"/>
      <c r="I37" s="25"/>
      <c r="J37" s="25"/>
      <c r="K37" s="25"/>
      <c r="L37" s="25"/>
    </row>
    <row r="38" spans="1:12" x14ac:dyDescent="0.2">
      <c r="A38" s="20">
        <v>1952</v>
      </c>
      <c r="B38" s="21">
        <v>342.5</v>
      </c>
      <c r="C38" s="21">
        <v>561.20000000000005</v>
      </c>
      <c r="D38" s="21">
        <v>915.9</v>
      </c>
      <c r="E38" s="21">
        <v>353.31400000000002</v>
      </c>
      <c r="F38" s="21">
        <v>298</v>
      </c>
      <c r="H38" s="25"/>
      <c r="I38" s="25"/>
      <c r="J38" s="25"/>
      <c r="K38" s="25"/>
      <c r="L38" s="25"/>
    </row>
    <row r="39" spans="1:12" x14ac:dyDescent="0.2">
      <c r="A39" s="20">
        <v>1953</v>
      </c>
      <c r="B39" s="21">
        <v>394.6</v>
      </c>
      <c r="C39" s="21">
        <v>601.29999999999995</v>
      </c>
      <c r="D39" s="21">
        <v>949.7</v>
      </c>
      <c r="E39" s="21">
        <v>381.029</v>
      </c>
      <c r="F39" s="21">
        <v>305.2</v>
      </c>
      <c r="H39" s="25"/>
      <c r="I39" s="25"/>
      <c r="J39" s="25"/>
      <c r="K39" s="25"/>
      <c r="L39" s="25"/>
    </row>
    <row r="40" spans="1:12" x14ac:dyDescent="0.2">
      <c r="A40" s="20">
        <v>1954</v>
      </c>
      <c r="B40" s="21">
        <v>397.9</v>
      </c>
      <c r="C40" s="21">
        <v>608.29999999999995</v>
      </c>
      <c r="D40" s="21">
        <v>967.3</v>
      </c>
      <c r="E40" s="21">
        <v>359.48599999999999</v>
      </c>
      <c r="F40" s="21">
        <v>333.6</v>
      </c>
      <c r="H40" s="25"/>
      <c r="I40" s="25"/>
      <c r="J40" s="25"/>
      <c r="K40" s="25"/>
      <c r="L40" s="25"/>
    </row>
    <row r="41" spans="1:12" x14ac:dyDescent="0.2">
      <c r="A41" s="20">
        <v>1955</v>
      </c>
      <c r="B41" s="21">
        <v>443.9</v>
      </c>
      <c r="C41" s="21">
        <v>639.6</v>
      </c>
      <c r="D41" s="21">
        <v>991.1</v>
      </c>
      <c r="E41" s="21">
        <v>368.91399999999999</v>
      </c>
      <c r="F41" s="21">
        <v>356.1</v>
      </c>
      <c r="H41" s="25"/>
      <c r="I41" s="25"/>
      <c r="J41" s="25"/>
      <c r="K41" s="25"/>
      <c r="L41" s="25"/>
    </row>
    <row r="42" spans="1:12" x14ac:dyDescent="0.2">
      <c r="A42" s="20">
        <v>1956</v>
      </c>
      <c r="B42" s="21">
        <v>431.2</v>
      </c>
      <c r="C42" s="21">
        <v>689.8</v>
      </c>
      <c r="D42" s="21">
        <v>1081.3</v>
      </c>
      <c r="E42" s="21">
        <v>398.62900000000002</v>
      </c>
      <c r="F42" s="21">
        <v>355.8</v>
      </c>
      <c r="H42" s="25"/>
      <c r="I42" s="25"/>
      <c r="J42" s="25"/>
      <c r="K42" s="25"/>
      <c r="L42" s="25"/>
    </row>
    <row r="43" spans="1:12" x14ac:dyDescent="0.2">
      <c r="A43" s="20">
        <v>1957</v>
      </c>
      <c r="B43" s="21">
        <v>467.9</v>
      </c>
      <c r="C43" s="21">
        <v>726.5</v>
      </c>
      <c r="D43" s="21">
        <v>1142.3</v>
      </c>
      <c r="E43" s="21">
        <v>416.91399999999999</v>
      </c>
      <c r="F43" s="21">
        <v>385.9</v>
      </c>
      <c r="H43" s="25"/>
      <c r="I43" s="25"/>
      <c r="J43" s="25"/>
      <c r="K43" s="25"/>
      <c r="L43" s="25"/>
    </row>
    <row r="44" spans="1:12" x14ac:dyDescent="0.2">
      <c r="A44" s="20">
        <v>1958</v>
      </c>
      <c r="B44" s="21">
        <v>525.9</v>
      </c>
      <c r="C44" s="21">
        <v>742.3</v>
      </c>
      <c r="D44" s="21">
        <v>1195.7</v>
      </c>
      <c r="E44" s="21">
        <v>430.17099999999999</v>
      </c>
      <c r="F44" s="21">
        <v>387.1</v>
      </c>
      <c r="H44" s="25"/>
      <c r="I44" s="25"/>
      <c r="J44" s="25"/>
      <c r="K44" s="25"/>
      <c r="L44" s="25"/>
    </row>
    <row r="45" spans="1:12" x14ac:dyDescent="0.2">
      <c r="A45" s="20">
        <v>1959</v>
      </c>
      <c r="B45" s="21">
        <v>545.20000000000005</v>
      </c>
      <c r="C45" s="21">
        <v>775.6</v>
      </c>
      <c r="D45" s="21">
        <v>1254.7</v>
      </c>
      <c r="E45" s="21">
        <v>440.91399999999999</v>
      </c>
      <c r="F45" s="21">
        <v>392.9</v>
      </c>
      <c r="H45" s="25"/>
      <c r="I45" s="25"/>
      <c r="J45" s="25"/>
      <c r="K45" s="25"/>
      <c r="L45" s="25"/>
    </row>
    <row r="46" spans="1:12" x14ac:dyDescent="0.2">
      <c r="A46" s="20">
        <v>1960</v>
      </c>
      <c r="B46" s="21">
        <v>592.70000000000005</v>
      </c>
      <c r="C46" s="21">
        <v>807.1</v>
      </c>
      <c r="D46" s="21">
        <v>1285.3</v>
      </c>
      <c r="E46" s="21">
        <v>468.22899999999998</v>
      </c>
      <c r="F46" s="21">
        <v>398.3</v>
      </c>
      <c r="H46" s="25"/>
      <c r="I46" s="25"/>
      <c r="J46" s="25"/>
      <c r="K46" s="25"/>
      <c r="L46" s="25"/>
    </row>
    <row r="47" spans="1:12" x14ac:dyDescent="0.2">
      <c r="A47" s="20">
        <v>1961</v>
      </c>
      <c r="B47" s="21">
        <v>617.29999999999995</v>
      </c>
      <c r="C47" s="21">
        <v>835.5</v>
      </c>
      <c r="D47" s="21">
        <v>1340.4</v>
      </c>
      <c r="E47" s="21">
        <v>480.22899999999998</v>
      </c>
      <c r="F47" s="21">
        <v>428.1</v>
      </c>
      <c r="H47" s="25"/>
      <c r="I47" s="25"/>
      <c r="J47" s="25"/>
      <c r="K47" s="25"/>
      <c r="L47" s="25"/>
    </row>
    <row r="48" spans="1:12" x14ac:dyDescent="0.2">
      <c r="A48" s="20">
        <v>1962</v>
      </c>
      <c r="B48" s="21">
        <v>655.1</v>
      </c>
      <c r="C48" s="21">
        <v>935.4</v>
      </c>
      <c r="D48" s="21">
        <v>1387.9</v>
      </c>
      <c r="E48" s="21">
        <v>507.88600000000002</v>
      </c>
      <c r="F48" s="21">
        <v>474.8</v>
      </c>
      <c r="H48" s="25"/>
      <c r="I48" s="25"/>
      <c r="J48" s="25"/>
      <c r="K48" s="25"/>
      <c r="L48" s="25"/>
    </row>
    <row r="49" spans="1:12" x14ac:dyDescent="0.2">
      <c r="A49" s="20">
        <v>1963</v>
      </c>
      <c r="B49" s="21">
        <v>711.3</v>
      </c>
      <c r="C49" s="21">
        <v>975.7</v>
      </c>
      <c r="D49" s="21">
        <v>1520.3</v>
      </c>
      <c r="E49" s="21">
        <v>526.85699999999997</v>
      </c>
      <c r="F49" s="21">
        <v>526.4</v>
      </c>
      <c r="H49" s="25"/>
      <c r="I49" s="25"/>
      <c r="J49" s="25"/>
      <c r="K49" s="25"/>
      <c r="L49" s="25"/>
    </row>
    <row r="50" spans="1:12" x14ac:dyDescent="0.2">
      <c r="A50" s="20">
        <v>1964</v>
      </c>
      <c r="B50" s="21">
        <v>745.9</v>
      </c>
      <c r="C50" s="21">
        <v>1066.7</v>
      </c>
      <c r="D50" s="21">
        <v>1590.7</v>
      </c>
      <c r="E50" s="21">
        <v>554.28599999999994</v>
      </c>
      <c r="F50" s="21">
        <v>587.9</v>
      </c>
      <c r="H50" s="25"/>
      <c r="I50" s="25"/>
      <c r="J50" s="25"/>
      <c r="K50" s="25"/>
      <c r="L50" s="25"/>
    </row>
    <row r="51" spans="1:12" x14ac:dyDescent="0.2">
      <c r="A51" s="20">
        <v>1965</v>
      </c>
      <c r="B51" s="21">
        <v>813.5</v>
      </c>
      <c r="C51" s="21">
        <v>1123.9000000000001</v>
      </c>
      <c r="D51" s="21">
        <v>1660</v>
      </c>
      <c r="E51" s="21">
        <v>602.22900000000004</v>
      </c>
      <c r="F51" s="21">
        <v>643.9</v>
      </c>
      <c r="H51" s="25"/>
      <c r="I51" s="25"/>
      <c r="J51" s="25"/>
      <c r="K51" s="25"/>
      <c r="L51" s="25"/>
    </row>
    <row r="52" spans="1:12" x14ac:dyDescent="0.2">
      <c r="A52" s="20">
        <v>1966</v>
      </c>
      <c r="B52" s="21">
        <v>876.8</v>
      </c>
      <c r="C52" s="21">
        <v>1204.4000000000001</v>
      </c>
      <c r="D52" s="21">
        <v>1751.7</v>
      </c>
      <c r="E52" s="21">
        <v>637.25699999999995</v>
      </c>
      <c r="F52" s="21">
        <v>665.2</v>
      </c>
      <c r="H52" s="25"/>
      <c r="I52" s="25"/>
      <c r="J52" s="25"/>
      <c r="K52" s="25"/>
      <c r="L52" s="25"/>
    </row>
    <row r="53" spans="1:12" x14ac:dyDescent="0.2">
      <c r="A53" s="20">
        <v>1967</v>
      </c>
      <c r="B53" s="21">
        <v>930.5</v>
      </c>
      <c r="C53" s="21">
        <v>1269.9000000000001</v>
      </c>
      <c r="D53" s="21">
        <v>1823.5</v>
      </c>
      <c r="E53" s="21">
        <v>673.14300000000003</v>
      </c>
      <c r="F53" s="21">
        <v>711.6</v>
      </c>
      <c r="H53" s="25"/>
      <c r="I53" s="25"/>
      <c r="J53" s="25"/>
      <c r="K53" s="25"/>
      <c r="L53" s="25"/>
    </row>
    <row r="54" spans="1:12" x14ac:dyDescent="0.2">
      <c r="A54" s="20">
        <v>1968</v>
      </c>
      <c r="B54" s="21">
        <v>1002.1</v>
      </c>
      <c r="C54" s="21">
        <v>1311</v>
      </c>
      <c r="D54" s="21">
        <v>1983.5</v>
      </c>
      <c r="E54" s="21">
        <v>713.029</v>
      </c>
      <c r="F54" s="21">
        <v>721.1</v>
      </c>
      <c r="H54" s="25"/>
      <c r="I54" s="25"/>
      <c r="J54" s="25"/>
      <c r="K54" s="25"/>
      <c r="L54" s="25"/>
    </row>
    <row r="55" spans="1:12" x14ac:dyDescent="0.2">
      <c r="A55" s="20">
        <v>1969</v>
      </c>
      <c r="B55" s="21">
        <v>1068.8</v>
      </c>
      <c r="C55" s="21">
        <v>1356.7</v>
      </c>
      <c r="D55" s="21">
        <v>2077.3000000000002</v>
      </c>
      <c r="E55" s="21">
        <v>718.74300000000005</v>
      </c>
      <c r="F55" s="21">
        <v>769.1</v>
      </c>
      <c r="H55" s="25"/>
      <c r="I55" s="25"/>
      <c r="J55" s="25"/>
      <c r="K55" s="25"/>
      <c r="L55" s="25"/>
    </row>
    <row r="56" spans="1:12" x14ac:dyDescent="0.2">
      <c r="A56" s="20">
        <v>1970</v>
      </c>
      <c r="B56" s="21">
        <v>1139.4000000000001</v>
      </c>
      <c r="C56" s="21">
        <v>1397.1</v>
      </c>
      <c r="D56" s="21">
        <v>2196.1999999999998</v>
      </c>
      <c r="E56" s="21">
        <v>737.48599999999999</v>
      </c>
      <c r="F56" s="21">
        <v>776.5</v>
      </c>
      <c r="H56" s="25"/>
      <c r="I56" s="25"/>
      <c r="J56" s="25"/>
      <c r="K56" s="25"/>
      <c r="L56" s="25"/>
    </row>
    <row r="57" spans="1:12" x14ac:dyDescent="0.2">
      <c r="A57" s="20">
        <v>1971</v>
      </c>
      <c r="B57" s="21">
        <v>1214.5</v>
      </c>
      <c r="C57" s="21">
        <v>1461.6</v>
      </c>
      <c r="D57" s="21">
        <v>2318.9</v>
      </c>
      <c r="E57" s="21">
        <v>780.90499999999997</v>
      </c>
      <c r="F57" s="21">
        <v>802.16099999999994</v>
      </c>
      <c r="H57" s="25"/>
      <c r="I57" s="25"/>
      <c r="J57" s="25"/>
      <c r="K57" s="25"/>
      <c r="L57" s="25"/>
    </row>
    <row r="58" spans="1:12" x14ac:dyDescent="0.2">
      <c r="A58" s="20">
        <v>1972</v>
      </c>
      <c r="B58" s="21">
        <v>1321.4</v>
      </c>
      <c r="C58" s="21">
        <v>1544.4</v>
      </c>
      <c r="D58" s="21">
        <v>2488.9</v>
      </c>
      <c r="E58" s="21">
        <v>814.255</v>
      </c>
      <c r="F58" s="21">
        <v>819.97500000000002</v>
      </c>
      <c r="H58" s="25"/>
      <c r="I58" s="25"/>
      <c r="J58" s="25"/>
      <c r="K58" s="25"/>
      <c r="L58" s="25"/>
    </row>
    <row r="59" spans="1:12" x14ac:dyDescent="0.2">
      <c r="A59" s="20">
        <v>1973</v>
      </c>
      <c r="B59" s="21">
        <v>1424.5</v>
      </c>
      <c r="C59" s="21">
        <v>1610.3</v>
      </c>
      <c r="D59" s="21">
        <v>2657.7</v>
      </c>
      <c r="E59" s="21">
        <v>860.82</v>
      </c>
      <c r="F59" s="21">
        <v>872.59299999999996</v>
      </c>
      <c r="H59" s="25"/>
      <c r="I59" s="25"/>
      <c r="J59" s="25"/>
      <c r="K59" s="25"/>
      <c r="L59" s="25"/>
    </row>
    <row r="60" spans="1:12" x14ac:dyDescent="0.2">
      <c r="A60" s="20">
        <v>1974</v>
      </c>
      <c r="B60" s="21">
        <v>1502.9</v>
      </c>
      <c r="C60" s="21">
        <v>1706.3</v>
      </c>
      <c r="D60" s="21">
        <v>2827.2080000000001</v>
      </c>
      <c r="E60" s="21">
        <v>855.15700000000004</v>
      </c>
      <c r="F60" s="21">
        <v>996.43499999999995</v>
      </c>
      <c r="H60" s="25"/>
      <c r="I60" s="25"/>
      <c r="J60" s="25"/>
      <c r="K60" s="25"/>
      <c r="L60" s="25"/>
    </row>
    <row r="61" spans="1:12" x14ac:dyDescent="0.2">
      <c r="A61" s="20">
        <v>1975</v>
      </c>
      <c r="B61" s="21">
        <v>1534.46</v>
      </c>
      <c r="C61" s="21">
        <v>1777.83</v>
      </c>
      <c r="D61" s="21">
        <v>2848.02</v>
      </c>
      <c r="E61" s="21">
        <v>826.21100000000001</v>
      </c>
      <c r="F61" s="21">
        <v>994.90800000000002</v>
      </c>
      <c r="H61" s="25"/>
      <c r="I61" s="25"/>
      <c r="J61" s="25"/>
      <c r="K61" s="25"/>
      <c r="L61" s="25"/>
    </row>
    <row r="62" spans="1:12" x14ac:dyDescent="0.2">
      <c r="A62" s="20">
        <v>1976</v>
      </c>
      <c r="B62" s="21">
        <v>1619.13</v>
      </c>
      <c r="C62" s="21">
        <v>1862.05</v>
      </c>
      <c r="D62" s="21">
        <v>3079.26</v>
      </c>
      <c r="E62" s="21">
        <v>881.58500000000004</v>
      </c>
      <c r="F62" s="21">
        <v>1046.74</v>
      </c>
      <c r="H62" s="25"/>
      <c r="I62" s="25"/>
      <c r="J62" s="25"/>
      <c r="K62" s="25"/>
      <c r="L62" s="25"/>
    </row>
    <row r="63" spans="1:12" x14ac:dyDescent="0.2">
      <c r="A63" s="20">
        <v>1977</v>
      </c>
      <c r="B63" s="21">
        <v>1763.3</v>
      </c>
      <c r="C63" s="21">
        <v>1988.95</v>
      </c>
      <c r="D63" s="21">
        <v>3306.49</v>
      </c>
      <c r="E63" s="21">
        <v>965.27599999999995</v>
      </c>
      <c r="F63" s="21">
        <v>1134.73</v>
      </c>
      <c r="H63" s="25"/>
      <c r="I63" s="25"/>
      <c r="J63" s="25"/>
      <c r="K63" s="25"/>
      <c r="L63" s="25"/>
    </row>
    <row r="64" spans="1:12" x14ac:dyDescent="0.2">
      <c r="A64" s="20">
        <v>1978</v>
      </c>
      <c r="B64" s="21">
        <v>1873.9059999999999</v>
      </c>
      <c r="C64" s="21">
        <v>2116.5889999999999</v>
      </c>
      <c r="D64" s="21">
        <v>3471.7049999999999</v>
      </c>
      <c r="E64" s="21">
        <v>1036.9000000000001</v>
      </c>
      <c r="F64" s="21">
        <v>1045.701</v>
      </c>
      <c r="H64" s="25"/>
      <c r="I64" s="25"/>
      <c r="J64" s="25"/>
      <c r="K64" s="25"/>
      <c r="L64" s="25"/>
    </row>
    <row r="65" spans="1:12" x14ac:dyDescent="0.2">
      <c r="A65" s="20">
        <v>1979</v>
      </c>
      <c r="B65" s="21">
        <v>1966.4179999999999</v>
      </c>
      <c r="C65" s="21">
        <v>2080.2040000000002</v>
      </c>
      <c r="D65" s="21">
        <v>3635.3420000000001</v>
      </c>
      <c r="E65" s="21">
        <v>1107.423</v>
      </c>
      <c r="F65" s="21">
        <v>769.37300000000005</v>
      </c>
      <c r="H65" s="25"/>
      <c r="I65" s="25"/>
      <c r="J65" s="25"/>
      <c r="K65" s="25"/>
      <c r="L65" s="25"/>
    </row>
    <row r="66" spans="1:12" x14ac:dyDescent="0.2">
      <c r="A66" s="20">
        <v>1980</v>
      </c>
      <c r="B66" s="21">
        <v>1981.2470000000001</v>
      </c>
      <c r="C66" s="21">
        <v>1899.7180000000001</v>
      </c>
      <c r="D66" s="21">
        <v>3771.5450000000001</v>
      </c>
      <c r="E66" s="21">
        <v>1137.7249999999999</v>
      </c>
      <c r="F66" s="21">
        <v>846.30200000000002</v>
      </c>
      <c r="H66" s="25"/>
      <c r="I66" s="25"/>
      <c r="J66" s="25"/>
      <c r="K66" s="25"/>
      <c r="L66" s="25"/>
    </row>
    <row r="67" spans="1:12" x14ac:dyDescent="0.2">
      <c r="A67" s="20">
        <v>1981</v>
      </c>
      <c r="B67" s="21">
        <v>1936.3934201942791</v>
      </c>
      <c r="C67" s="21">
        <v>1610.2323089495555</v>
      </c>
      <c r="D67" s="21">
        <v>3796.6705796674419</v>
      </c>
      <c r="E67" s="21">
        <v>1136.6811695319668</v>
      </c>
      <c r="F67" s="21">
        <v>847.62933457571614</v>
      </c>
      <c r="H67" s="25"/>
      <c r="I67" s="25"/>
      <c r="J67" s="25"/>
      <c r="K67" s="25"/>
      <c r="L67" s="25"/>
    </row>
    <row r="68" spans="1:12" x14ac:dyDescent="0.2">
      <c r="A68" s="20">
        <v>1982</v>
      </c>
      <c r="B68" s="21">
        <v>1795.3166033734167</v>
      </c>
      <c r="C68" s="21">
        <v>1508.6939815553656</v>
      </c>
      <c r="D68" s="21">
        <v>3661.9266256072301</v>
      </c>
      <c r="E68" s="21">
        <v>1120.8676052124026</v>
      </c>
      <c r="F68" s="21">
        <v>840.71078438826748</v>
      </c>
      <c r="H68" s="25"/>
      <c r="I68" s="25"/>
      <c r="J68" s="25"/>
      <c r="K68" s="25"/>
      <c r="L68" s="25"/>
    </row>
    <row r="69" spans="1:12" x14ac:dyDescent="0.2">
      <c r="A69" s="20">
        <v>1983</v>
      </c>
      <c r="B69" s="21">
        <v>1846.7155274893435</v>
      </c>
      <c r="C69" s="21">
        <v>1531.8530417618574</v>
      </c>
      <c r="D69" s="21">
        <v>3568.4547231853981</v>
      </c>
      <c r="E69" s="21">
        <v>1110.5075543414005</v>
      </c>
      <c r="F69" s="21">
        <v>879.49395842610454</v>
      </c>
      <c r="H69" s="25"/>
      <c r="I69" s="25"/>
      <c r="J69" s="25"/>
      <c r="K69" s="25"/>
      <c r="L69" s="25"/>
    </row>
    <row r="70" spans="1:12" x14ac:dyDescent="0.2">
      <c r="A70" s="20">
        <v>1984</v>
      </c>
      <c r="B70" s="21">
        <v>1994.8980054423789</v>
      </c>
      <c r="C70" s="21">
        <v>1552.3325925046722</v>
      </c>
      <c r="D70" s="21">
        <v>3585.328161983316</v>
      </c>
      <c r="E70" s="21">
        <v>1158.7660035371664</v>
      </c>
      <c r="F70" s="21">
        <v>865.71903050077071</v>
      </c>
      <c r="H70" s="25"/>
      <c r="I70" s="25"/>
      <c r="J70" s="25"/>
      <c r="K70" s="25"/>
      <c r="L70" s="25"/>
    </row>
    <row r="71" spans="1:12" x14ac:dyDescent="0.2">
      <c r="A71" s="20">
        <v>1985</v>
      </c>
      <c r="B71" s="21">
        <v>2009.2925307561725</v>
      </c>
      <c r="C71" s="21">
        <v>1561.9061058853042</v>
      </c>
      <c r="D71" s="21">
        <v>3564.2068143731858</v>
      </c>
      <c r="E71" s="21">
        <v>1207.2979407459939</v>
      </c>
      <c r="F71" s="21">
        <v>830.38269706674532</v>
      </c>
      <c r="H71" s="25"/>
      <c r="I71" s="25"/>
      <c r="J71" s="25"/>
      <c r="K71" s="25"/>
      <c r="L71" s="25"/>
    </row>
    <row r="72" spans="1:12" x14ac:dyDescent="0.2">
      <c r="A72" s="20">
        <v>1986</v>
      </c>
      <c r="B72" s="21">
        <v>2120.5334223811715</v>
      </c>
      <c r="C72" s="21">
        <v>1564.8624497885592</v>
      </c>
      <c r="D72" s="21">
        <v>3569.1818104441495</v>
      </c>
      <c r="E72" s="21">
        <v>1216.0251869449585</v>
      </c>
      <c r="F72" s="21">
        <v>821.93470462002949</v>
      </c>
      <c r="H72" s="25"/>
      <c r="I72" s="25"/>
      <c r="J72" s="25"/>
      <c r="K72" s="25"/>
      <c r="L72" s="25"/>
    </row>
    <row r="73" spans="1:12" x14ac:dyDescent="0.2">
      <c r="A73" s="20">
        <v>1987</v>
      </c>
      <c r="B73" s="21">
        <v>2221.56728696548</v>
      </c>
      <c r="C73" s="21">
        <v>1604.1977313524851</v>
      </c>
      <c r="D73" s="21">
        <v>3695.6735032030656</v>
      </c>
      <c r="E73" s="21">
        <v>1289.366007081157</v>
      </c>
      <c r="F73" s="21">
        <v>816.12779783077985</v>
      </c>
      <c r="H73" s="25"/>
      <c r="I73" s="25"/>
      <c r="J73" s="25"/>
      <c r="K73" s="25"/>
      <c r="L73" s="25"/>
    </row>
    <row r="74" spans="1:12" x14ac:dyDescent="0.2">
      <c r="A74" s="20">
        <v>1988</v>
      </c>
      <c r="B74" s="21">
        <v>2297.8137789594352</v>
      </c>
      <c r="C74" s="21">
        <v>1634.3148392641922</v>
      </c>
      <c r="D74" s="21">
        <v>3839.5221656955218</v>
      </c>
      <c r="E74" s="21">
        <v>1348.8049711871081</v>
      </c>
      <c r="F74" s="21">
        <v>714.52309385579622</v>
      </c>
      <c r="H74" s="25"/>
      <c r="I74" s="25"/>
      <c r="J74" s="25"/>
      <c r="K74" s="25"/>
      <c r="L74" s="25"/>
    </row>
    <row r="75" spans="1:12" x14ac:dyDescent="0.2">
      <c r="A75" s="20">
        <v>1989</v>
      </c>
      <c r="B75" s="21">
        <v>2428.0083346430702</v>
      </c>
      <c r="C75" s="21">
        <v>1650.040688175148</v>
      </c>
      <c r="D75" s="21">
        <v>3990.8995839411568</v>
      </c>
      <c r="E75" s="21">
        <v>1407.152691042925</v>
      </c>
      <c r="F75" s="21">
        <v>702.10103843296861</v>
      </c>
      <c r="H75" s="25"/>
      <c r="I75" s="25"/>
      <c r="J75" s="25"/>
      <c r="K75" s="25"/>
      <c r="L75" s="25"/>
    </row>
    <row r="76" spans="1:12" x14ac:dyDescent="0.2">
      <c r="A76" s="20">
        <v>1990</v>
      </c>
      <c r="B76" s="21">
        <v>2514.2760334418472</v>
      </c>
      <c r="C76" s="21">
        <v>1729.762808987665</v>
      </c>
      <c r="D76" s="21">
        <v>4114.6011241159977</v>
      </c>
      <c r="E76" s="21">
        <v>1408.5147155040106</v>
      </c>
      <c r="F76" s="21">
        <v>701.7354644295342</v>
      </c>
      <c r="H76" s="25"/>
      <c r="I76" s="25"/>
      <c r="J76" s="25"/>
      <c r="K76" s="25"/>
      <c r="L76" s="25"/>
    </row>
    <row r="77" spans="1:12" x14ac:dyDescent="0.2">
      <c r="A77" s="20">
        <v>1991</v>
      </c>
      <c r="B77" s="21">
        <v>2571.2417130745812</v>
      </c>
      <c r="C77" s="21">
        <v>1791.604317303555</v>
      </c>
      <c r="D77" s="21">
        <v>4265.247873392248</v>
      </c>
      <c r="E77" s="21">
        <v>1454.3226037906661</v>
      </c>
      <c r="F77" s="21">
        <v>700.40000021290587</v>
      </c>
      <c r="H77" s="25"/>
      <c r="I77" s="25"/>
      <c r="J77" s="25"/>
      <c r="K77" s="25"/>
      <c r="L77" s="25"/>
    </row>
    <row r="78" spans="1:12" x14ac:dyDescent="0.2">
      <c r="A78" s="20">
        <v>1992</v>
      </c>
      <c r="B78" s="21">
        <v>2806.5634129044829</v>
      </c>
      <c r="C78" s="21">
        <v>1926.778029106478</v>
      </c>
      <c r="D78" s="21">
        <v>4471.6152950054111</v>
      </c>
      <c r="E78" s="21">
        <v>1536.1171821127687</v>
      </c>
      <c r="F78" s="21">
        <v>703.10325831993555</v>
      </c>
      <c r="H78" s="25"/>
      <c r="I78" s="25"/>
      <c r="J78" s="25"/>
      <c r="K78" s="25"/>
      <c r="L78" s="25"/>
    </row>
    <row r="79" spans="1:12" x14ac:dyDescent="0.2">
      <c r="A79" s="20">
        <v>1993</v>
      </c>
      <c r="B79" s="21">
        <v>3014.6323505357414</v>
      </c>
      <c r="C79" s="21">
        <v>2068.7796351094407</v>
      </c>
      <c r="D79" s="21">
        <v>4647.2695479299427</v>
      </c>
      <c r="E79" s="21">
        <v>1631.8163242672276</v>
      </c>
      <c r="F79" s="21">
        <v>700.35026225325475</v>
      </c>
      <c r="H79" s="25"/>
      <c r="I79" s="25"/>
      <c r="J79" s="25"/>
      <c r="K79" s="25"/>
      <c r="L79" s="25"/>
    </row>
    <row r="80" spans="1:12" x14ac:dyDescent="0.2">
      <c r="A80" s="20">
        <v>1994</v>
      </c>
      <c r="B80" s="21">
        <v>3157.2114323620794</v>
      </c>
      <c r="C80" s="21">
        <v>2193.9459885144825</v>
      </c>
      <c r="D80" s="21">
        <v>4834.6789751560591</v>
      </c>
      <c r="E80" s="21">
        <v>1610.5492464991014</v>
      </c>
      <c r="F80" s="21">
        <v>723.72461639122412</v>
      </c>
      <c r="H80" s="25"/>
      <c r="I80" s="25"/>
      <c r="J80" s="25"/>
      <c r="K80" s="25"/>
      <c r="L80" s="25"/>
    </row>
    <row r="81" spans="1:12" x14ac:dyDescent="0.2">
      <c r="A81" s="20">
        <v>1995</v>
      </c>
      <c r="B81" s="21">
        <v>3281.001732874287</v>
      </c>
      <c r="C81" s="21">
        <v>2334.253533021521</v>
      </c>
      <c r="D81" s="21">
        <v>5073.9658992085479</v>
      </c>
      <c r="E81" s="21">
        <v>1676.2594802906879</v>
      </c>
      <c r="F81" s="21">
        <v>766.50920928298092</v>
      </c>
      <c r="H81" s="25"/>
      <c r="I81" s="25"/>
      <c r="J81" s="25"/>
      <c r="K81" s="25"/>
      <c r="L81" s="25"/>
    </row>
    <row r="82" spans="1:12" x14ac:dyDescent="0.2">
      <c r="A82" s="20">
        <v>1996</v>
      </c>
      <c r="B82" s="21">
        <v>3310.0917599402537</v>
      </c>
      <c r="C82" s="21">
        <v>2374.0805056049953</v>
      </c>
      <c r="D82" s="21">
        <v>5224.00733938761</v>
      </c>
      <c r="E82" s="21">
        <v>1736.2427126206517</v>
      </c>
      <c r="F82" s="21">
        <v>815.13801243372575</v>
      </c>
      <c r="H82" s="25"/>
      <c r="I82" s="25"/>
      <c r="J82" s="25"/>
      <c r="K82" s="25"/>
      <c r="L82" s="25"/>
    </row>
    <row r="83" spans="1:12" x14ac:dyDescent="0.2">
      <c r="A83" s="20">
        <v>1997</v>
      </c>
      <c r="B83" s="21">
        <v>3494.734261919918</v>
      </c>
      <c r="C83" s="21">
        <v>2474.8833623985156</v>
      </c>
      <c r="D83" s="21">
        <v>5451.9796395465255</v>
      </c>
      <c r="E83" s="21">
        <v>1822.9465361673035</v>
      </c>
      <c r="F83" s="21">
        <v>847.4726600028157</v>
      </c>
      <c r="H83" s="25"/>
      <c r="I83" s="25"/>
      <c r="J83" s="25"/>
      <c r="K83" s="25"/>
      <c r="L83" s="25"/>
    </row>
    <row r="84" spans="1:12" x14ac:dyDescent="0.2">
      <c r="A84" s="20">
        <v>1998</v>
      </c>
      <c r="B84" s="21">
        <v>3788.2150783903885</v>
      </c>
      <c r="C84" s="21">
        <v>2567.6786797308073</v>
      </c>
      <c r="D84" s="21">
        <v>5724.2648636722915</v>
      </c>
      <c r="E84" s="21">
        <v>1875.8407425745584</v>
      </c>
      <c r="F84" s="21">
        <v>878.92694568608351</v>
      </c>
      <c r="H84" s="25"/>
      <c r="I84" s="25"/>
      <c r="J84" s="25"/>
      <c r="K84" s="25"/>
      <c r="L84" s="25"/>
    </row>
    <row r="85" spans="1:12" x14ac:dyDescent="0.2">
      <c r="A85" s="20">
        <v>1999</v>
      </c>
      <c r="B85" s="21">
        <v>4099.6916686895211</v>
      </c>
      <c r="C85" s="21">
        <v>2656.2347114659792</v>
      </c>
      <c r="D85" s="21">
        <v>5944.4397797804613</v>
      </c>
      <c r="E85" s="21">
        <v>1840.3956129610146</v>
      </c>
      <c r="F85" s="21">
        <v>940.76615092012355</v>
      </c>
      <c r="H85" s="25"/>
      <c r="I85" s="25"/>
      <c r="J85" s="25"/>
      <c r="K85" s="25"/>
      <c r="L85" s="25"/>
    </row>
    <row r="86" spans="1:12" x14ac:dyDescent="0.2">
      <c r="A86" s="20">
        <v>2000</v>
      </c>
      <c r="B86" s="21">
        <v>4173.5198804307602</v>
      </c>
      <c r="C86" s="21">
        <v>2713.4196165967282</v>
      </c>
      <c r="D86" s="21">
        <v>6158.9699199290635</v>
      </c>
      <c r="E86" s="21">
        <v>1946.1840257755241</v>
      </c>
      <c r="F86" s="21">
        <v>979.35534691532189</v>
      </c>
      <c r="H86" s="25"/>
      <c r="I86" s="25"/>
      <c r="J86" s="25"/>
      <c r="K86" s="25"/>
      <c r="L86" s="25"/>
    </row>
    <row r="87" spans="1:12" x14ac:dyDescent="0.2">
      <c r="A87" s="20">
        <v>2001</v>
      </c>
      <c r="B87" s="21">
        <v>4218.4437579707719</v>
      </c>
      <c r="C87" s="21">
        <v>2759.7985473990311</v>
      </c>
      <c r="D87" s="21">
        <v>6302.5772483600804</v>
      </c>
      <c r="E87" s="21">
        <v>1999.1828751432245</v>
      </c>
      <c r="F87" s="21">
        <v>1008.3514626331072</v>
      </c>
      <c r="G87" s="26"/>
      <c r="H87" s="25"/>
      <c r="I87" s="25"/>
      <c r="J87" s="25"/>
      <c r="K87" s="25"/>
      <c r="L87" s="25"/>
    </row>
    <row r="88" spans="1:12" x14ac:dyDescent="0.2">
      <c r="A88" s="20">
        <v>2002</v>
      </c>
      <c r="B88" s="21">
        <v>4340.87066691369</v>
      </c>
      <c r="C88" s="21">
        <v>2824.3812033395429</v>
      </c>
      <c r="D88" s="21">
        <v>6546.2751181074518</v>
      </c>
      <c r="E88" s="21">
        <v>2074.239174968247</v>
      </c>
      <c r="F88" s="21">
        <v>1015.9541076917081</v>
      </c>
      <c r="G88" s="26"/>
      <c r="H88" s="25"/>
      <c r="I88" s="25"/>
      <c r="J88" s="25"/>
      <c r="K88" s="25"/>
      <c r="L88" s="25"/>
    </row>
    <row r="89" spans="1:12" x14ac:dyDescent="0.2">
      <c r="A89" s="20">
        <v>2003</v>
      </c>
      <c r="B89" s="21">
        <v>4618.8821682773405</v>
      </c>
      <c r="C89" s="21">
        <v>2889.3430519123413</v>
      </c>
      <c r="D89" s="21">
        <v>6711.9475907472279</v>
      </c>
      <c r="E89" s="21">
        <v>2168.5554535914648</v>
      </c>
      <c r="F89" s="21">
        <v>1041.5635973854407</v>
      </c>
      <c r="G89" s="26"/>
      <c r="H89" s="25"/>
      <c r="I89" s="25"/>
      <c r="J89" s="25"/>
      <c r="K89" s="25"/>
      <c r="L89" s="25"/>
    </row>
    <row r="90" spans="1:12" x14ac:dyDescent="0.2">
      <c r="A90" s="20">
        <v>2004</v>
      </c>
      <c r="B90" s="21">
        <v>4815.6214640935059</v>
      </c>
      <c r="C90" s="21">
        <v>2942.8113732002194</v>
      </c>
      <c r="D90" s="21">
        <v>6923.5136739980044</v>
      </c>
      <c r="E90" s="21">
        <v>2303.7025223644905</v>
      </c>
      <c r="F90" s="21">
        <v>1096.8932314439667</v>
      </c>
      <c r="G90" s="26"/>
      <c r="H90" s="25"/>
      <c r="I90" s="25"/>
      <c r="J90" s="25"/>
      <c r="K90" s="25"/>
      <c r="L90" s="25"/>
    </row>
    <row r="91" spans="1:12" x14ac:dyDescent="0.2">
      <c r="A91" s="20">
        <v>2005</v>
      </c>
      <c r="B91" s="21">
        <v>5099.0870623362798</v>
      </c>
      <c r="C91" s="21">
        <v>3047.6582835423224</v>
      </c>
      <c r="D91" s="21">
        <v>7149.2279056277357</v>
      </c>
      <c r="E91" s="21">
        <v>2443.0921540217787</v>
      </c>
      <c r="F91" s="21">
        <v>1143.8665688210544</v>
      </c>
      <c r="G91" s="26"/>
      <c r="H91" s="25"/>
      <c r="I91" s="25"/>
      <c r="J91" s="25"/>
      <c r="K91" s="25"/>
      <c r="L91" s="25"/>
    </row>
    <row r="92" spans="1:12" x14ac:dyDescent="0.2">
      <c r="A92" s="20">
        <v>2006</v>
      </c>
      <c r="B92" s="21">
        <v>5546.7683844572084</v>
      </c>
      <c r="C92" s="21">
        <v>3166.8811104571228</v>
      </c>
      <c r="D92" s="21">
        <v>7533.8404073160327</v>
      </c>
      <c r="E92" s="21">
        <v>2603.5376708926237</v>
      </c>
      <c r="F92" s="21">
        <v>1191.3607003106401</v>
      </c>
      <c r="G92" s="26"/>
      <c r="H92" s="25"/>
      <c r="I92" s="25"/>
      <c r="J92" s="25"/>
      <c r="K92" s="25"/>
      <c r="L92" s="25"/>
    </row>
    <row r="93" spans="1:12" x14ac:dyDescent="0.2">
      <c r="A93" s="20">
        <v>2007</v>
      </c>
      <c r="B93" s="21">
        <v>5986.9234528761817</v>
      </c>
      <c r="C93" s="21">
        <v>3288.4819085343124</v>
      </c>
      <c r="D93" s="21">
        <v>8008.7779660590777</v>
      </c>
      <c r="E93" s="21">
        <v>2764.6492245173458</v>
      </c>
      <c r="F93" s="21">
        <v>1251.2741409050304</v>
      </c>
      <c r="G93" s="26"/>
      <c r="H93" s="25"/>
      <c r="I93" s="25"/>
      <c r="J93" s="25"/>
      <c r="K93" s="25"/>
      <c r="L93" s="25"/>
    </row>
    <row r="94" spans="1:12" x14ac:dyDescent="0.2">
      <c r="A94" s="20">
        <f t="shared" ref="A94:A100" si="0">A93+1</f>
        <v>2008</v>
      </c>
      <c r="B94" s="21">
        <v>6150.4637112702176</v>
      </c>
      <c r="C94" s="21">
        <v>3330.3846428050529</v>
      </c>
      <c r="D94" s="21">
        <v>8271.5523633757439</v>
      </c>
      <c r="E94" s="21">
        <v>2881.6454231786429</v>
      </c>
      <c r="F94" s="21">
        <v>1301.2673027354328</v>
      </c>
      <c r="G94" s="26"/>
      <c r="H94" s="25"/>
      <c r="I94" s="25"/>
      <c r="J94" s="25"/>
      <c r="K94" s="25"/>
      <c r="L94" s="25"/>
    </row>
    <row r="95" spans="1:12" x14ac:dyDescent="0.2">
      <c r="A95" s="20">
        <f t="shared" si="0"/>
        <v>2009</v>
      </c>
      <c r="B95" s="21">
        <v>6150.4637112702176</v>
      </c>
      <c r="C95" s="21">
        <v>3226.0421505882991</v>
      </c>
      <c r="D95" s="21">
        <v>8315.0642870425017</v>
      </c>
      <c r="E95" s="21">
        <v>2811.5674081217335</v>
      </c>
      <c r="F95" s="21">
        <v>1272.9179671781683</v>
      </c>
      <c r="G95" s="26"/>
      <c r="H95" s="25"/>
      <c r="I95" s="25"/>
      <c r="J95" s="25"/>
      <c r="K95" s="25"/>
      <c r="L95" s="25"/>
    </row>
    <row r="96" spans="1:12" x14ac:dyDescent="0.2">
      <c r="A96" s="20">
        <f t="shared" si="0"/>
        <v>2010</v>
      </c>
      <c r="B96" s="21">
        <v>6389.6106620003193</v>
      </c>
      <c r="C96" s="21">
        <v>3270.0706469587594</v>
      </c>
      <c r="D96" s="21">
        <v>8553.6640370934711</v>
      </c>
      <c r="E96" s="21">
        <v>2916.474583510666</v>
      </c>
      <c r="F96" s="21">
        <v>1313.5405828135961</v>
      </c>
      <c r="G96" s="26"/>
      <c r="H96" s="25"/>
      <c r="I96" s="25"/>
      <c r="J96" s="25"/>
      <c r="K96" s="25"/>
      <c r="L96" s="25"/>
    </row>
    <row r="97" spans="1:12" x14ac:dyDescent="0.2">
      <c r="A97" s="20">
        <f t="shared" si="0"/>
        <v>2011</v>
      </c>
      <c r="B97" s="21">
        <v>6678.2772853626739</v>
      </c>
      <c r="C97" s="21">
        <v>3342.5627375458098</v>
      </c>
      <c r="D97" s="21">
        <v>8909.6717210101433</v>
      </c>
      <c r="E97" s="21">
        <v>3028.3377372715436</v>
      </c>
      <c r="F97" s="21">
        <v>1395.395106420088</v>
      </c>
      <c r="G97" s="26"/>
      <c r="H97" s="25"/>
      <c r="I97" s="25"/>
      <c r="J97" s="25"/>
      <c r="K97" s="25"/>
      <c r="L97" s="25"/>
    </row>
    <row r="98" spans="1:12" x14ac:dyDescent="0.2">
      <c r="A98" s="20">
        <f t="shared" si="0"/>
        <v>2012</v>
      </c>
      <c r="B98" s="21">
        <v>7023.3827004678587</v>
      </c>
      <c r="C98" s="21">
        <v>3405.434853884979</v>
      </c>
      <c r="D98" s="21">
        <v>9174.2762683275887</v>
      </c>
      <c r="E98" s="21">
        <v>3153.3701711768472</v>
      </c>
      <c r="F98" s="21">
        <v>1467.0039401651918</v>
      </c>
      <c r="G98" s="26"/>
      <c r="H98" s="25"/>
      <c r="I98" s="25"/>
      <c r="J98" s="25"/>
      <c r="K98" s="25"/>
      <c r="L98" s="25"/>
    </row>
    <row r="99" spans="1:12" x14ac:dyDescent="0.2">
      <c r="A99" s="20">
        <f t="shared" si="0"/>
        <v>2013</v>
      </c>
      <c r="B99" s="21">
        <v>7264.7953938422106</v>
      </c>
      <c r="C99" s="21">
        <v>3468.343000090254</v>
      </c>
      <c r="D99" s="21">
        <v>9513.5029845028985</v>
      </c>
      <c r="E99" s="21">
        <v>3241.3965081819615</v>
      </c>
      <c r="F99" s="21">
        <v>1533.1736962135656</v>
      </c>
      <c r="H99" s="25"/>
      <c r="I99" s="25"/>
      <c r="J99" s="25"/>
      <c r="K99" s="25"/>
      <c r="L99" s="25"/>
    </row>
    <row r="100" spans="1:12" x14ac:dyDescent="0.2">
      <c r="A100" s="20">
        <f t="shared" si="0"/>
        <v>2014</v>
      </c>
      <c r="B100" s="21">
        <v>7519.2343005183293</v>
      </c>
      <c r="C100" s="21">
        <v>3536.0431184864165</v>
      </c>
      <c r="D100" s="21">
        <v>9917.8053156065398</v>
      </c>
      <c r="E100" s="21">
        <v>3341.400558207441</v>
      </c>
      <c r="F100" s="21">
        <v>1605.2754202103042</v>
      </c>
      <c r="G100" s="26"/>
      <c r="H100" s="25"/>
      <c r="I100" s="25"/>
      <c r="J100" s="25"/>
      <c r="K100" s="25"/>
      <c r="L100" s="25"/>
    </row>
    <row r="101" spans="1:12" x14ac:dyDescent="0.2">
      <c r="G101" s="26"/>
    </row>
    <row r="102" spans="1:12" x14ac:dyDescent="0.2">
      <c r="G102" s="26"/>
    </row>
    <row r="103" spans="1:12" x14ac:dyDescent="0.2">
      <c r="A103" s="20" t="s">
        <v>57</v>
      </c>
      <c r="G103" s="26"/>
    </row>
    <row r="104" spans="1:12" x14ac:dyDescent="0.2">
      <c r="A104" s="20" t="s">
        <v>50</v>
      </c>
      <c r="G104" s="26"/>
    </row>
    <row r="105" spans="1:12" x14ac:dyDescent="0.2">
      <c r="A105" s="23" t="s">
        <v>3</v>
      </c>
      <c r="B105" s="27" t="s">
        <v>51</v>
      </c>
      <c r="G105" s="26"/>
    </row>
    <row r="106" spans="1:12" x14ac:dyDescent="0.2">
      <c r="A106" s="23" t="s">
        <v>4</v>
      </c>
      <c r="B106" s="27" t="s">
        <v>52</v>
      </c>
      <c r="G106" s="26"/>
    </row>
    <row r="107" spans="1:12" x14ac:dyDescent="0.2">
      <c r="A107" s="23" t="s">
        <v>5</v>
      </c>
      <c r="B107" s="27" t="s">
        <v>53</v>
      </c>
      <c r="G107" s="26"/>
    </row>
    <row r="108" spans="1:12" x14ac:dyDescent="0.2">
      <c r="A108" s="23" t="s">
        <v>6</v>
      </c>
      <c r="B108" s="27" t="s">
        <v>54</v>
      </c>
      <c r="G108" s="26"/>
    </row>
    <row r="109" spans="1:12" x14ac:dyDescent="0.2">
      <c r="A109" s="23" t="s">
        <v>7</v>
      </c>
      <c r="B109" s="27" t="s">
        <v>55</v>
      </c>
      <c r="G109" s="26"/>
    </row>
    <row r="110" spans="1:12" x14ac:dyDescent="0.2">
      <c r="B110" s="22"/>
      <c r="G110" s="26"/>
    </row>
    <row r="112" spans="1:12" x14ac:dyDescent="0.2">
      <c r="B112" s="21" t="s">
        <v>56</v>
      </c>
    </row>
    <row r="113" spans="2:2" x14ac:dyDescent="0.2">
      <c r="B113" s="21" t="s">
        <v>60</v>
      </c>
    </row>
  </sheetData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workbookViewId="0">
      <selection activeCell="B2" sqref="B2"/>
    </sheetView>
  </sheetViews>
  <sheetFormatPr baseColWidth="10" defaultRowHeight="12.75" x14ac:dyDescent="0.2"/>
  <cols>
    <col min="2" max="2" width="5.28515625" style="343" customWidth="1"/>
  </cols>
  <sheetData>
    <row r="2" spans="2:6" s="349" customFormat="1" x14ac:dyDescent="0.2">
      <c r="B2" s="34"/>
      <c r="C2" s="349" t="s">
        <v>613</v>
      </c>
    </row>
    <row r="5" spans="2:6" x14ac:dyDescent="0.2">
      <c r="B5" s="341"/>
      <c r="C5" s="338" t="s">
        <v>609</v>
      </c>
      <c r="D5" s="338" t="s">
        <v>610</v>
      </c>
      <c r="E5" s="344" t="s">
        <v>611</v>
      </c>
      <c r="F5" s="338" t="s">
        <v>612</v>
      </c>
    </row>
    <row r="6" spans="2:6" x14ac:dyDescent="0.2">
      <c r="B6" s="342">
        <v>1</v>
      </c>
      <c r="C6" s="339" t="s">
        <v>581</v>
      </c>
      <c r="D6" s="340">
        <v>15</v>
      </c>
      <c r="E6" s="345">
        <v>1054</v>
      </c>
      <c r="F6" s="346">
        <f>E6/D6</f>
        <v>70.266666666666666</v>
      </c>
    </row>
    <row r="7" spans="2:6" x14ac:dyDescent="0.2">
      <c r="B7" s="342">
        <v>2</v>
      </c>
      <c r="C7" s="339" t="s">
        <v>582</v>
      </c>
      <c r="D7" s="340">
        <v>5</v>
      </c>
      <c r="E7" s="345">
        <v>475</v>
      </c>
      <c r="F7" s="346">
        <f t="shared" ref="F7:F34" si="0">E7/D7</f>
        <v>95</v>
      </c>
    </row>
    <row r="8" spans="2:6" x14ac:dyDescent="0.2">
      <c r="B8" s="342">
        <v>3</v>
      </c>
      <c r="C8" s="339" t="s">
        <v>607</v>
      </c>
      <c r="D8" s="340">
        <v>10</v>
      </c>
      <c r="E8" s="345">
        <v>950</v>
      </c>
      <c r="F8" s="346">
        <f t="shared" si="0"/>
        <v>95</v>
      </c>
    </row>
    <row r="9" spans="2:6" x14ac:dyDescent="0.2">
      <c r="B9" s="342">
        <v>4</v>
      </c>
      <c r="C9" s="339" t="s">
        <v>608</v>
      </c>
      <c r="D9" s="340">
        <v>5</v>
      </c>
      <c r="E9" s="345">
        <v>441</v>
      </c>
      <c r="F9" s="346">
        <f t="shared" si="0"/>
        <v>88.2</v>
      </c>
    </row>
    <row r="10" spans="2:6" x14ac:dyDescent="0.2">
      <c r="B10" s="342">
        <v>5</v>
      </c>
      <c r="C10" s="339" t="s">
        <v>583</v>
      </c>
      <c r="D10" s="340">
        <v>15</v>
      </c>
      <c r="E10" s="345">
        <v>1279</v>
      </c>
      <c r="F10" s="346">
        <f t="shared" si="0"/>
        <v>85.266666666666666</v>
      </c>
    </row>
    <row r="11" spans="2:6" x14ac:dyDescent="0.2">
      <c r="B11" s="342">
        <v>6</v>
      </c>
      <c r="C11" s="339" t="s">
        <v>584</v>
      </c>
      <c r="D11" s="340">
        <v>70</v>
      </c>
      <c r="E11" s="345">
        <v>3900</v>
      </c>
      <c r="F11" s="346">
        <f t="shared" si="0"/>
        <v>55.714285714285715</v>
      </c>
    </row>
    <row r="12" spans="2:6" x14ac:dyDescent="0.2">
      <c r="B12" s="342">
        <v>7</v>
      </c>
      <c r="C12" s="339" t="s">
        <v>585</v>
      </c>
      <c r="D12" s="340">
        <v>63</v>
      </c>
      <c r="E12" s="345">
        <v>2896</v>
      </c>
      <c r="F12" s="346">
        <f t="shared" si="0"/>
        <v>45.968253968253968</v>
      </c>
    </row>
    <row r="13" spans="2:6" x14ac:dyDescent="0.2">
      <c r="B13" s="342">
        <v>8</v>
      </c>
      <c r="C13" s="339" t="s">
        <v>586</v>
      </c>
      <c r="D13" s="340">
        <v>7</v>
      </c>
      <c r="E13" s="345">
        <v>406</v>
      </c>
      <c r="F13" s="346">
        <f t="shared" si="0"/>
        <v>58</v>
      </c>
    </row>
    <row r="14" spans="2:6" x14ac:dyDescent="0.2">
      <c r="B14" s="342">
        <v>9</v>
      </c>
      <c r="C14" s="339" t="s">
        <v>587</v>
      </c>
      <c r="D14" s="340">
        <v>12</v>
      </c>
      <c r="E14" s="345">
        <v>648</v>
      </c>
      <c r="F14" s="346">
        <f t="shared" si="0"/>
        <v>54</v>
      </c>
    </row>
    <row r="15" spans="2:6" x14ac:dyDescent="0.2">
      <c r="B15" s="342">
        <v>10</v>
      </c>
      <c r="C15" s="339" t="s">
        <v>588</v>
      </c>
      <c r="D15" s="340">
        <v>5</v>
      </c>
      <c r="E15" s="345">
        <v>280</v>
      </c>
      <c r="F15" s="346">
        <f t="shared" si="0"/>
        <v>56</v>
      </c>
    </row>
    <row r="16" spans="2:6" x14ac:dyDescent="0.2">
      <c r="B16" s="342">
        <v>11</v>
      </c>
      <c r="C16" s="339" t="s">
        <v>589</v>
      </c>
      <c r="D16" s="340">
        <v>4</v>
      </c>
      <c r="E16" s="345">
        <v>216</v>
      </c>
      <c r="F16" s="346">
        <f t="shared" si="0"/>
        <v>54</v>
      </c>
    </row>
    <row r="17" spans="2:6" x14ac:dyDescent="0.2">
      <c r="B17" s="342">
        <v>12</v>
      </c>
      <c r="C17" s="339" t="s">
        <v>590</v>
      </c>
      <c r="D17" s="340">
        <v>43</v>
      </c>
      <c r="E17" s="345">
        <v>2685</v>
      </c>
      <c r="F17" s="346">
        <f t="shared" si="0"/>
        <v>62.441860465116278</v>
      </c>
    </row>
    <row r="18" spans="2:6" x14ac:dyDescent="0.2">
      <c r="B18" s="342">
        <v>13</v>
      </c>
      <c r="C18" s="339" t="s">
        <v>591</v>
      </c>
      <c r="D18" s="340">
        <v>9</v>
      </c>
      <c r="E18" s="345">
        <v>493</v>
      </c>
      <c r="F18" s="346">
        <f t="shared" si="0"/>
        <v>54.777777777777779</v>
      </c>
    </row>
    <row r="19" spans="2:6" x14ac:dyDescent="0.2">
      <c r="B19" s="342">
        <v>14</v>
      </c>
      <c r="C19" s="339" t="s">
        <v>592</v>
      </c>
      <c r="D19" s="340">
        <v>16</v>
      </c>
      <c r="E19" s="345">
        <v>527</v>
      </c>
      <c r="F19" s="346">
        <f t="shared" si="0"/>
        <v>32.9375</v>
      </c>
    </row>
    <row r="20" spans="2:6" x14ac:dyDescent="0.2">
      <c r="B20" s="342">
        <v>15</v>
      </c>
      <c r="C20" s="339" t="s">
        <v>593</v>
      </c>
      <c r="D20" s="340">
        <v>13</v>
      </c>
      <c r="E20" s="345">
        <v>610</v>
      </c>
      <c r="F20" s="346">
        <f t="shared" si="0"/>
        <v>46.92307692307692</v>
      </c>
    </row>
    <row r="21" spans="2:6" x14ac:dyDescent="0.2">
      <c r="B21" s="342">
        <v>16</v>
      </c>
      <c r="C21" s="339" t="s">
        <v>594</v>
      </c>
      <c r="D21" s="340">
        <v>13</v>
      </c>
      <c r="E21" s="345">
        <v>610</v>
      </c>
      <c r="F21" s="346">
        <f t="shared" si="0"/>
        <v>46.92307692307692</v>
      </c>
    </row>
    <row r="22" spans="2:6" x14ac:dyDescent="0.2">
      <c r="B22" s="342">
        <v>17</v>
      </c>
      <c r="C22" s="339" t="s">
        <v>595</v>
      </c>
      <c r="D22" s="340">
        <v>14</v>
      </c>
      <c r="E22" s="345">
        <v>924</v>
      </c>
      <c r="F22" s="346">
        <f t="shared" si="0"/>
        <v>66</v>
      </c>
    </row>
    <row r="23" spans="2:6" x14ac:dyDescent="0.2">
      <c r="B23" s="342">
        <v>18</v>
      </c>
      <c r="C23" s="339" t="s">
        <v>596</v>
      </c>
      <c r="D23" s="340">
        <v>15</v>
      </c>
      <c r="E23" s="345">
        <v>750</v>
      </c>
      <c r="F23" s="346">
        <f t="shared" si="0"/>
        <v>50</v>
      </c>
    </row>
    <row r="24" spans="2:6" x14ac:dyDescent="0.2">
      <c r="B24" s="342">
        <v>19</v>
      </c>
      <c r="C24" s="339" t="s">
        <v>597</v>
      </c>
      <c r="D24" s="340">
        <v>14</v>
      </c>
      <c r="E24" s="345">
        <v>726</v>
      </c>
      <c r="F24" s="346">
        <f t="shared" si="0"/>
        <v>51.857142857142854</v>
      </c>
    </row>
    <row r="25" spans="2:6" x14ac:dyDescent="0.2">
      <c r="B25" s="342">
        <v>20</v>
      </c>
      <c r="C25" s="339" t="s">
        <v>598</v>
      </c>
      <c r="D25" s="340">
        <v>15</v>
      </c>
      <c r="E25" s="345">
        <v>480</v>
      </c>
      <c r="F25" s="346">
        <f t="shared" si="0"/>
        <v>32</v>
      </c>
    </row>
    <row r="26" spans="2:6" x14ac:dyDescent="0.2">
      <c r="B26" s="342">
        <v>21</v>
      </c>
      <c r="C26" s="339" t="s">
        <v>599</v>
      </c>
      <c r="D26" s="340">
        <v>8</v>
      </c>
      <c r="E26" s="345">
        <v>514</v>
      </c>
      <c r="F26" s="346">
        <f t="shared" si="0"/>
        <v>64.25</v>
      </c>
    </row>
    <row r="27" spans="2:6" x14ac:dyDescent="0.2">
      <c r="B27" s="342">
        <v>22</v>
      </c>
      <c r="C27" s="339" t="s">
        <v>600</v>
      </c>
      <c r="D27" s="340">
        <v>8</v>
      </c>
      <c r="E27" s="345">
        <v>519</v>
      </c>
      <c r="F27" s="346">
        <f t="shared" si="0"/>
        <v>64.875</v>
      </c>
    </row>
    <row r="28" spans="2:6" x14ac:dyDescent="0.2">
      <c r="B28" s="342">
        <v>23</v>
      </c>
      <c r="C28" s="339" t="s">
        <v>601</v>
      </c>
      <c r="D28" s="340">
        <v>2</v>
      </c>
      <c r="E28" s="345">
        <v>131</v>
      </c>
      <c r="F28" s="346">
        <f t="shared" si="0"/>
        <v>65.5</v>
      </c>
    </row>
    <row r="29" spans="2:6" x14ac:dyDescent="0.2">
      <c r="B29" s="342">
        <v>24</v>
      </c>
      <c r="C29" s="339" t="s">
        <v>602</v>
      </c>
      <c r="D29" s="340">
        <v>8</v>
      </c>
      <c r="E29" s="345">
        <v>454</v>
      </c>
      <c r="F29" s="346">
        <f t="shared" si="0"/>
        <v>56.75</v>
      </c>
    </row>
    <row r="30" spans="2:6" x14ac:dyDescent="0.2">
      <c r="B30" s="342">
        <v>25</v>
      </c>
      <c r="C30" s="339" t="s">
        <v>603</v>
      </c>
      <c r="D30" s="340">
        <v>6</v>
      </c>
      <c r="E30" s="345">
        <v>395</v>
      </c>
      <c r="F30" s="346">
        <f t="shared" si="0"/>
        <v>65.833333333333329</v>
      </c>
    </row>
    <row r="31" spans="2:6" x14ac:dyDescent="0.2">
      <c r="B31" s="342">
        <v>26</v>
      </c>
      <c r="C31" s="339" t="s">
        <v>604</v>
      </c>
      <c r="D31" s="340">
        <v>5</v>
      </c>
      <c r="E31" s="345">
        <v>306</v>
      </c>
      <c r="F31" s="346">
        <f t="shared" si="0"/>
        <v>61.2</v>
      </c>
    </row>
    <row r="32" spans="2:6" x14ac:dyDescent="0.2">
      <c r="B32" s="342">
        <v>27</v>
      </c>
      <c r="C32" s="339" t="s">
        <v>605</v>
      </c>
      <c r="D32" s="340">
        <v>8</v>
      </c>
      <c r="E32" s="345">
        <v>528</v>
      </c>
      <c r="F32" s="346">
        <f t="shared" si="0"/>
        <v>66</v>
      </c>
    </row>
    <row r="33" spans="2:8" x14ac:dyDescent="0.2">
      <c r="B33" s="342">
        <v>28</v>
      </c>
      <c r="C33" s="339" t="s">
        <v>606</v>
      </c>
      <c r="D33" s="340">
        <v>16</v>
      </c>
      <c r="E33" s="345">
        <v>1056</v>
      </c>
      <c r="F33" s="346">
        <f t="shared" si="0"/>
        <v>66</v>
      </c>
      <c r="H33" s="336"/>
    </row>
    <row r="34" spans="2:8" s="349" customFormat="1" x14ac:dyDescent="0.2">
      <c r="B34" s="337"/>
      <c r="C34" s="347"/>
      <c r="D34" s="347">
        <f>SUM(D6:D33)</f>
        <v>424</v>
      </c>
      <c r="E34" s="347">
        <f>SUM(E6:E33)</f>
        <v>24253</v>
      </c>
      <c r="F34" s="348">
        <f t="shared" si="0"/>
        <v>57.200471698113205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2:K115"/>
  <sheetViews>
    <sheetView workbookViewId="0">
      <selection activeCell="E103" sqref="E103"/>
    </sheetView>
  </sheetViews>
  <sheetFormatPr baseColWidth="10" defaultColWidth="11.42578125" defaultRowHeight="12.75" x14ac:dyDescent="0.2"/>
  <cols>
    <col min="1" max="16384" width="11.42578125" style="28"/>
  </cols>
  <sheetData>
    <row r="2" spans="1:11" s="41" customFormat="1" ht="15.75" x14ac:dyDescent="0.25">
      <c r="A2" s="38" t="s">
        <v>572</v>
      </c>
    </row>
    <row r="4" spans="1:11" s="33" customFormat="1" x14ac:dyDescent="0.2"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</row>
    <row r="5" spans="1:11" x14ac:dyDescent="0.2">
      <c r="A5" s="28">
        <v>1920</v>
      </c>
      <c r="B5" s="29">
        <v>12.456</v>
      </c>
      <c r="C5" s="29">
        <v>18.21</v>
      </c>
      <c r="D5" s="29">
        <v>18.100000000000001</v>
      </c>
      <c r="E5" s="29">
        <v>15.785</v>
      </c>
      <c r="F5" s="29">
        <v>10.79</v>
      </c>
      <c r="G5" s="29">
        <v>17.8</v>
      </c>
      <c r="H5" s="29">
        <v>12.82</v>
      </c>
      <c r="I5" s="29">
        <v>18.34</v>
      </c>
      <c r="J5" s="29">
        <v>12.86</v>
      </c>
      <c r="K5" s="29">
        <v>13.86</v>
      </c>
    </row>
    <row r="6" spans="1:11" x14ac:dyDescent="0.2">
      <c r="A6" s="28">
        <v>1921</v>
      </c>
      <c r="B6" s="29">
        <v>11.9</v>
      </c>
      <c r="C6" s="29">
        <v>8.9</v>
      </c>
      <c r="D6" s="29">
        <v>12.13</v>
      </c>
      <c r="E6" s="29">
        <v>12.33</v>
      </c>
      <c r="F6" s="29">
        <v>8.07</v>
      </c>
      <c r="G6" s="29">
        <v>9.1999999999999993</v>
      </c>
      <c r="H6" s="29">
        <v>8.91</v>
      </c>
      <c r="I6" s="29">
        <v>13.62</v>
      </c>
      <c r="J6" s="29">
        <v>16.72</v>
      </c>
      <c r="K6" s="29">
        <v>5.31</v>
      </c>
    </row>
    <row r="7" spans="1:11" x14ac:dyDescent="0.2">
      <c r="A7" s="28">
        <v>1922</v>
      </c>
      <c r="B7" s="29">
        <v>14.2</v>
      </c>
      <c r="C7" s="29">
        <v>16.29</v>
      </c>
      <c r="D7" s="29">
        <v>11.65</v>
      </c>
      <c r="E7" s="29">
        <v>12.24</v>
      </c>
      <c r="F7" s="29">
        <v>7.9</v>
      </c>
      <c r="G7" s="29">
        <v>8.3000000000000007</v>
      </c>
      <c r="H7" s="29">
        <v>7.47</v>
      </c>
      <c r="I7" s="29">
        <v>10.75</v>
      </c>
      <c r="J7" s="29">
        <v>12.8</v>
      </c>
      <c r="K7" s="29">
        <v>5.12</v>
      </c>
    </row>
    <row r="8" spans="1:11" x14ac:dyDescent="0.2">
      <c r="A8" s="28">
        <v>1923</v>
      </c>
      <c r="B8" s="29">
        <v>12.8</v>
      </c>
      <c r="C8" s="29">
        <v>17.309999999999999</v>
      </c>
      <c r="D8" s="29">
        <v>14.73</v>
      </c>
      <c r="E8" s="29">
        <v>22.754999999999999</v>
      </c>
      <c r="F8" s="29">
        <v>11.03</v>
      </c>
      <c r="G8" s="29">
        <v>9.8000000000000007</v>
      </c>
      <c r="H8" s="29">
        <v>8.9</v>
      </c>
      <c r="I8" s="29">
        <v>13.76</v>
      </c>
      <c r="J8" s="29">
        <v>14.34</v>
      </c>
      <c r="K8" s="29">
        <v>7.27</v>
      </c>
    </row>
    <row r="9" spans="1:11" x14ac:dyDescent="0.2">
      <c r="A9" s="28">
        <v>1924</v>
      </c>
      <c r="B9" s="29">
        <v>16.565000000000001</v>
      </c>
      <c r="C9" s="29">
        <v>24.37</v>
      </c>
      <c r="D9" s="29">
        <v>24.46</v>
      </c>
      <c r="E9" s="29">
        <v>17.920000000000002</v>
      </c>
      <c r="F9" s="29">
        <v>13</v>
      </c>
      <c r="G9" s="29">
        <v>12</v>
      </c>
      <c r="H9" s="29">
        <v>14.01</v>
      </c>
      <c r="I9" s="29">
        <v>18.27</v>
      </c>
      <c r="J9" s="29">
        <v>11.14</v>
      </c>
      <c r="K9" s="29">
        <v>8.81</v>
      </c>
    </row>
    <row r="10" spans="1:11" x14ac:dyDescent="0.2">
      <c r="A10" s="28">
        <v>1925</v>
      </c>
      <c r="B10" s="29">
        <v>16.416</v>
      </c>
      <c r="C10" s="29">
        <v>16.88</v>
      </c>
      <c r="D10" s="29">
        <v>29.65</v>
      </c>
      <c r="E10" s="29">
        <v>27.21</v>
      </c>
      <c r="F10" s="29">
        <v>12.36</v>
      </c>
      <c r="G10" s="29">
        <v>13.821</v>
      </c>
      <c r="H10" s="29">
        <v>19.39</v>
      </c>
      <c r="I10" s="29">
        <v>25</v>
      </c>
      <c r="J10" s="29">
        <v>12.75</v>
      </c>
      <c r="K10" s="29">
        <v>10.38</v>
      </c>
    </row>
    <row r="11" spans="1:11" x14ac:dyDescent="0.2">
      <c r="A11" s="28">
        <v>1926</v>
      </c>
      <c r="B11" s="29">
        <v>18.962</v>
      </c>
      <c r="C11" s="29">
        <v>24.64</v>
      </c>
      <c r="D11" s="29">
        <v>28.97</v>
      </c>
      <c r="E11" s="29">
        <v>30.57</v>
      </c>
      <c r="F11" s="29">
        <v>13.03</v>
      </c>
      <c r="G11" s="29">
        <v>13.826000000000001</v>
      </c>
      <c r="H11" s="29">
        <v>25.76</v>
      </c>
      <c r="I11" s="29">
        <v>28.53</v>
      </c>
      <c r="J11" s="29">
        <v>9.9</v>
      </c>
      <c r="K11" s="29">
        <v>10.25</v>
      </c>
    </row>
    <row r="12" spans="1:11" x14ac:dyDescent="0.2">
      <c r="A12" s="28">
        <v>1927</v>
      </c>
      <c r="B12" s="29">
        <v>18.058</v>
      </c>
      <c r="C12" s="29">
        <v>14.15</v>
      </c>
      <c r="D12" s="29">
        <v>33.92</v>
      </c>
      <c r="E12" s="29">
        <v>33.04</v>
      </c>
      <c r="F12" s="29">
        <v>9.0299999999999994</v>
      </c>
      <c r="G12" s="29">
        <v>16.311</v>
      </c>
      <c r="H12" s="29">
        <v>14.87</v>
      </c>
      <c r="I12" s="29">
        <v>25.73</v>
      </c>
      <c r="J12" s="29">
        <v>10.63</v>
      </c>
      <c r="K12" s="29">
        <v>10.210000000000001</v>
      </c>
    </row>
    <row r="13" spans="1:11" x14ac:dyDescent="0.2">
      <c r="A13" s="28">
        <v>1928</v>
      </c>
      <c r="B13" s="29">
        <v>19.635999999999999</v>
      </c>
      <c r="C13" s="29">
        <v>24.46</v>
      </c>
      <c r="D13" s="29">
        <v>28.21</v>
      </c>
      <c r="E13" s="29">
        <v>42.244999999999997</v>
      </c>
      <c r="F13" s="29">
        <v>11.69</v>
      </c>
      <c r="G13" s="29">
        <v>17.893000000000001</v>
      </c>
      <c r="H13" s="29">
        <v>19.190000000000001</v>
      </c>
      <c r="I13" s="29">
        <v>30.79</v>
      </c>
      <c r="J13" s="29">
        <v>12.57</v>
      </c>
      <c r="K13" s="29">
        <v>13.15</v>
      </c>
    </row>
    <row r="14" spans="1:11" x14ac:dyDescent="0.2">
      <c r="A14" s="28">
        <v>1929</v>
      </c>
      <c r="B14" s="29">
        <v>18.198</v>
      </c>
      <c r="C14" s="29">
        <v>18.420000000000002</v>
      </c>
      <c r="D14" s="29">
        <v>24.93</v>
      </c>
      <c r="E14" s="29">
        <v>37.42</v>
      </c>
      <c r="F14" s="29">
        <v>10.87</v>
      </c>
      <c r="G14" s="29">
        <v>20.164000000000001</v>
      </c>
      <c r="H14" s="29">
        <v>17.86</v>
      </c>
      <c r="I14" s="29">
        <v>30.4</v>
      </c>
      <c r="J14" s="29">
        <v>14.86</v>
      </c>
      <c r="K14" s="29">
        <v>11.8</v>
      </c>
    </row>
    <row r="15" spans="1:11" x14ac:dyDescent="0.2">
      <c r="A15" s="28">
        <v>1930</v>
      </c>
      <c r="B15" s="29">
        <v>16.329999999999998</v>
      </c>
      <c r="C15" s="29">
        <v>13.66</v>
      </c>
      <c r="D15" s="29">
        <v>23.57</v>
      </c>
      <c r="E15" s="29">
        <v>38.25</v>
      </c>
      <c r="F15" s="29">
        <v>8.34</v>
      </c>
      <c r="G15" s="29">
        <v>10.847</v>
      </c>
      <c r="H15" s="29">
        <v>11.96</v>
      </c>
      <c r="I15" s="29">
        <v>16.48</v>
      </c>
      <c r="J15" s="29">
        <v>15.9</v>
      </c>
      <c r="K15" s="29">
        <v>8.17</v>
      </c>
    </row>
    <row r="16" spans="1:11" x14ac:dyDescent="0.2">
      <c r="A16" s="28">
        <v>1931</v>
      </c>
      <c r="B16" s="29">
        <v>14.28</v>
      </c>
      <c r="C16" s="29">
        <v>11.03</v>
      </c>
      <c r="D16" s="29">
        <v>15.17</v>
      </c>
      <c r="E16" s="29">
        <v>38.895000000000003</v>
      </c>
      <c r="F16" s="29">
        <v>6.57</v>
      </c>
      <c r="G16" s="29">
        <v>8.6809999999999992</v>
      </c>
      <c r="H16" s="29">
        <v>7.24</v>
      </c>
      <c r="I16" s="29">
        <v>12.97</v>
      </c>
      <c r="J16" s="29">
        <v>10.199999999999999</v>
      </c>
      <c r="K16" s="29">
        <v>6.02</v>
      </c>
    </row>
    <row r="17" spans="1:11" x14ac:dyDescent="0.2">
      <c r="A17" s="28">
        <v>1932</v>
      </c>
      <c r="B17" s="29">
        <v>8.5299999999999994</v>
      </c>
      <c r="C17" s="29">
        <v>5.5</v>
      </c>
      <c r="D17" s="29">
        <v>10.67</v>
      </c>
      <c r="E17" s="29">
        <v>38.795000000000002</v>
      </c>
      <c r="F17" s="29">
        <v>4.54</v>
      </c>
      <c r="G17" s="29">
        <v>5.4530000000000003</v>
      </c>
      <c r="H17" s="29">
        <v>5.14</v>
      </c>
      <c r="I17" s="29">
        <v>7.45</v>
      </c>
      <c r="J17" s="29">
        <v>7.5</v>
      </c>
      <c r="K17" s="29">
        <v>3.48</v>
      </c>
    </row>
    <row r="18" spans="1:11" x14ac:dyDescent="0.2">
      <c r="A18" s="28">
        <v>1933</v>
      </c>
      <c r="B18" s="29">
        <v>10.68</v>
      </c>
      <c r="C18" s="29">
        <v>6.91</v>
      </c>
      <c r="D18" s="29">
        <v>9.33</v>
      </c>
      <c r="E18" s="29">
        <v>41.865000000000002</v>
      </c>
      <c r="F18" s="29">
        <v>4.87</v>
      </c>
      <c r="G18" s="29">
        <v>6.3460000000000001</v>
      </c>
      <c r="H18" s="29">
        <v>5.55</v>
      </c>
      <c r="I18" s="29">
        <v>7.56</v>
      </c>
      <c r="J18" s="29">
        <v>6.1</v>
      </c>
      <c r="K18" s="29">
        <v>3.81</v>
      </c>
    </row>
    <row r="19" spans="1:11" x14ac:dyDescent="0.2">
      <c r="A19" s="28">
        <v>1934</v>
      </c>
      <c r="B19" s="29">
        <v>8.6999999999999993</v>
      </c>
      <c r="C19" s="29">
        <v>9.25</v>
      </c>
      <c r="D19" s="29">
        <v>14.8</v>
      </c>
      <c r="E19" s="29">
        <v>40.484999999999999</v>
      </c>
      <c r="F19" s="29">
        <v>5.23</v>
      </c>
      <c r="G19" s="29">
        <v>8.7200000000000006</v>
      </c>
      <c r="H19" s="29">
        <v>8.27</v>
      </c>
      <c r="I19" s="29">
        <v>9.9700000000000006</v>
      </c>
      <c r="J19" s="29">
        <v>8.3000000000000007</v>
      </c>
      <c r="K19" s="29">
        <v>4.6100000000000003</v>
      </c>
    </row>
    <row r="20" spans="1:11" x14ac:dyDescent="0.2">
      <c r="A20" s="28">
        <v>1935</v>
      </c>
      <c r="B20" s="29">
        <v>8.25</v>
      </c>
      <c r="C20" s="29">
        <v>10.84</v>
      </c>
      <c r="D20" s="29">
        <v>12.47</v>
      </c>
      <c r="E20" s="29">
        <v>30.13</v>
      </c>
      <c r="F20" s="29">
        <v>5.66</v>
      </c>
      <c r="G20" s="29">
        <v>7.9749999999999996</v>
      </c>
      <c r="H20" s="29">
        <v>9.06</v>
      </c>
      <c r="I20" s="29">
        <v>12</v>
      </c>
      <c r="J20" s="29">
        <v>9.5</v>
      </c>
      <c r="K20" s="29">
        <v>5.07</v>
      </c>
    </row>
    <row r="21" spans="1:11" x14ac:dyDescent="0.2">
      <c r="A21" s="28">
        <v>1936</v>
      </c>
      <c r="B21" s="29">
        <v>8.82</v>
      </c>
      <c r="C21" s="29">
        <v>10.1</v>
      </c>
      <c r="D21" s="29">
        <v>16.93</v>
      </c>
      <c r="E21" s="29">
        <v>22.355</v>
      </c>
      <c r="F21" s="29">
        <v>4.6500000000000004</v>
      </c>
      <c r="G21" s="29">
        <v>9.1880000000000006</v>
      </c>
      <c r="H21" s="29">
        <v>8.43</v>
      </c>
      <c r="I21" s="29">
        <v>14.16</v>
      </c>
      <c r="J21" s="29">
        <v>8.1999999999999993</v>
      </c>
      <c r="K21" s="29">
        <v>5.58</v>
      </c>
    </row>
    <row r="22" spans="1:11" x14ac:dyDescent="0.2">
      <c r="A22" s="28">
        <v>1937</v>
      </c>
      <c r="B22" s="29">
        <v>11.51</v>
      </c>
      <c r="C22" s="29">
        <v>15.52</v>
      </c>
      <c r="D22" s="29">
        <v>17.899999999999999</v>
      </c>
      <c r="E22" s="29">
        <v>24.28</v>
      </c>
      <c r="F22" s="29">
        <v>7.04</v>
      </c>
      <c r="G22" s="29">
        <v>11.879</v>
      </c>
      <c r="H22" s="29">
        <v>10.42</v>
      </c>
      <c r="I22" s="29">
        <v>20.9</v>
      </c>
      <c r="J22" s="29">
        <v>9.9</v>
      </c>
      <c r="K22" s="29">
        <v>5.62</v>
      </c>
    </row>
    <row r="23" spans="1:11" x14ac:dyDescent="0.2">
      <c r="A23" s="28">
        <v>1938</v>
      </c>
      <c r="B23" s="29">
        <v>10.14</v>
      </c>
      <c r="C23" s="29">
        <v>10.94</v>
      </c>
      <c r="D23" s="29">
        <v>18.23</v>
      </c>
      <c r="E23" s="29">
        <v>16.59</v>
      </c>
      <c r="F23" s="29">
        <v>5.88</v>
      </c>
      <c r="G23" s="29">
        <v>12.621</v>
      </c>
      <c r="H23" s="29">
        <v>9.15</v>
      </c>
      <c r="I23" s="29">
        <v>20.86</v>
      </c>
      <c r="J23" s="29">
        <v>9.4499999999999993</v>
      </c>
      <c r="K23" s="29">
        <v>5.12</v>
      </c>
    </row>
    <row r="24" spans="1:11" x14ac:dyDescent="0.2">
      <c r="A24" s="28">
        <v>1939</v>
      </c>
      <c r="B24" s="29">
        <v>9.08</v>
      </c>
      <c r="C24" s="29">
        <v>12.74</v>
      </c>
      <c r="D24" s="29">
        <v>18.78</v>
      </c>
      <c r="E24" s="29">
        <v>23.23</v>
      </c>
      <c r="F24" s="29">
        <v>8.3000000000000007</v>
      </c>
      <c r="G24" s="29">
        <v>16.885000000000002</v>
      </c>
      <c r="H24" s="29">
        <v>8.85</v>
      </c>
      <c r="I24" s="29">
        <v>19.02</v>
      </c>
      <c r="J24" s="29">
        <v>9.6999999999999993</v>
      </c>
      <c r="K24" s="29">
        <v>6.36</v>
      </c>
    </row>
    <row r="25" spans="1:11" x14ac:dyDescent="0.2">
      <c r="A25" s="28">
        <v>1940</v>
      </c>
      <c r="B25" s="29">
        <v>7.48</v>
      </c>
      <c r="C25" s="29">
        <v>12.228</v>
      </c>
      <c r="D25" s="29">
        <v>12.04</v>
      </c>
      <c r="E25" s="29">
        <v>23.135000000000002</v>
      </c>
      <c r="F25" s="29">
        <v>9.5</v>
      </c>
      <c r="G25" s="29">
        <v>16.84</v>
      </c>
      <c r="H25" s="29">
        <v>8.0960000000000001</v>
      </c>
      <c r="I25" s="29">
        <v>15.79</v>
      </c>
      <c r="J25" s="29">
        <v>10.1</v>
      </c>
      <c r="K25" s="29">
        <v>7.05</v>
      </c>
    </row>
    <row r="26" spans="1:11" x14ac:dyDescent="0.2">
      <c r="A26" s="28">
        <v>1941</v>
      </c>
      <c r="B26" s="29">
        <v>10.23</v>
      </c>
      <c r="C26" s="29">
        <v>11.208</v>
      </c>
      <c r="D26" s="29">
        <v>14.5</v>
      </c>
      <c r="E26" s="29">
        <v>22.195</v>
      </c>
      <c r="F26" s="29">
        <v>11.93</v>
      </c>
      <c r="G26" s="29">
        <v>17.797999999999998</v>
      </c>
      <c r="H26" s="29">
        <v>8.3040000000000003</v>
      </c>
      <c r="I26" s="29">
        <v>16.09</v>
      </c>
      <c r="J26" s="29">
        <v>10.25</v>
      </c>
      <c r="K26" s="29">
        <v>10.44</v>
      </c>
    </row>
    <row r="27" spans="1:11" x14ac:dyDescent="0.2">
      <c r="A27" s="28">
        <v>1942</v>
      </c>
      <c r="B27" s="29">
        <v>10.57</v>
      </c>
      <c r="C27" s="29">
        <v>18.463999999999999</v>
      </c>
      <c r="D27" s="29">
        <v>20.440000000000001</v>
      </c>
      <c r="E27" s="29">
        <v>21.225000000000001</v>
      </c>
      <c r="F27" s="29">
        <v>14.33</v>
      </c>
      <c r="G27" s="29">
        <v>12.287000000000001</v>
      </c>
      <c r="H27" s="29">
        <v>8.5440000000000005</v>
      </c>
      <c r="I27" s="29">
        <v>13.65</v>
      </c>
      <c r="J27" s="29">
        <v>11.15</v>
      </c>
      <c r="K27" s="29">
        <v>6.77</v>
      </c>
    </row>
    <row r="28" spans="1:11" x14ac:dyDescent="0.2">
      <c r="A28" s="28">
        <v>1943</v>
      </c>
      <c r="B28" s="29">
        <v>12.43</v>
      </c>
      <c r="C28" s="29">
        <v>22.524000000000001</v>
      </c>
      <c r="D28" s="29">
        <v>20.14</v>
      </c>
      <c r="E28" s="29">
        <v>9.2799999999999994</v>
      </c>
      <c r="F28" s="29">
        <v>15.44</v>
      </c>
      <c r="G28" s="29">
        <v>20.387</v>
      </c>
      <c r="H28" s="29">
        <v>11.804</v>
      </c>
      <c r="I28" s="29">
        <v>17.78</v>
      </c>
      <c r="J28" s="29">
        <v>10.25</v>
      </c>
      <c r="K28" s="29">
        <v>13.53</v>
      </c>
    </row>
    <row r="29" spans="1:11" x14ac:dyDescent="0.2">
      <c r="A29" s="28">
        <v>1944</v>
      </c>
      <c r="B29" s="29">
        <v>10.53</v>
      </c>
      <c r="C29" s="29">
        <v>22.984000000000002</v>
      </c>
      <c r="D29" s="29">
        <v>23.85</v>
      </c>
      <c r="E29" s="29">
        <v>19.91</v>
      </c>
      <c r="F29" s="29">
        <v>15.41</v>
      </c>
      <c r="G29" s="29">
        <v>21.539000000000001</v>
      </c>
      <c r="H29" s="29">
        <v>12.256</v>
      </c>
      <c r="I29" s="29">
        <v>20.68</v>
      </c>
      <c r="J29" s="29">
        <v>13.35</v>
      </c>
      <c r="K29" s="29">
        <v>10.15</v>
      </c>
    </row>
    <row r="30" spans="1:11" x14ac:dyDescent="0.2">
      <c r="A30" s="28">
        <v>1945</v>
      </c>
      <c r="B30" s="29">
        <v>11.61</v>
      </c>
      <c r="C30" s="29">
        <v>21.332000000000001</v>
      </c>
      <c r="D30" s="29">
        <v>30.43</v>
      </c>
      <c r="E30" s="29">
        <v>28.34</v>
      </c>
      <c r="F30" s="29">
        <v>13.97</v>
      </c>
      <c r="G30" s="29">
        <v>26.949000000000002</v>
      </c>
      <c r="H30" s="29">
        <v>13.516</v>
      </c>
      <c r="I30" s="29">
        <v>23.35</v>
      </c>
      <c r="J30" s="29">
        <v>15.2</v>
      </c>
      <c r="K30" s="29">
        <v>11.96</v>
      </c>
    </row>
    <row r="31" spans="1:11" x14ac:dyDescent="0.2">
      <c r="A31" s="28">
        <v>1946</v>
      </c>
      <c r="B31" s="29">
        <v>14.34</v>
      </c>
      <c r="C31" s="29">
        <v>26.148</v>
      </c>
      <c r="D31" s="29">
        <v>36.68</v>
      </c>
      <c r="E31" s="29">
        <v>30.605</v>
      </c>
      <c r="F31" s="29">
        <v>18.079999999999998</v>
      </c>
      <c r="G31" s="29">
        <v>33.040999999999997</v>
      </c>
      <c r="H31" s="29">
        <v>21.108000000000001</v>
      </c>
      <c r="I31" s="29">
        <v>36.200000000000003</v>
      </c>
      <c r="J31" s="29">
        <v>19.555</v>
      </c>
      <c r="K31" s="29">
        <v>14.99</v>
      </c>
    </row>
    <row r="32" spans="1:11" x14ac:dyDescent="0.2">
      <c r="A32" s="28">
        <v>1947</v>
      </c>
      <c r="B32" s="29">
        <v>31.06</v>
      </c>
      <c r="C32" s="29">
        <v>40.055999999999997</v>
      </c>
      <c r="D32" s="29">
        <v>68.03</v>
      </c>
      <c r="E32" s="29">
        <v>42.935000000000002</v>
      </c>
      <c r="F32" s="29">
        <v>20.98</v>
      </c>
      <c r="G32" s="29">
        <v>48.079000000000001</v>
      </c>
      <c r="H32" s="29">
        <v>36.927999999999997</v>
      </c>
      <c r="I32" s="29">
        <v>57.32</v>
      </c>
      <c r="J32" s="29">
        <v>29.454999999999998</v>
      </c>
      <c r="K32" s="29">
        <v>21.09</v>
      </c>
    </row>
    <row r="33" spans="1:11" x14ac:dyDescent="0.2">
      <c r="A33" s="28">
        <v>1948</v>
      </c>
      <c r="B33" s="29">
        <v>45.96</v>
      </c>
      <c r="C33" s="29">
        <v>45.396000000000001</v>
      </c>
      <c r="D33" s="29">
        <v>69.16</v>
      </c>
      <c r="E33" s="29">
        <v>49.69</v>
      </c>
      <c r="F33" s="29">
        <v>26.68</v>
      </c>
      <c r="G33" s="29">
        <v>42.344000000000001</v>
      </c>
      <c r="H33" s="29">
        <v>41.46</v>
      </c>
      <c r="I33" s="29">
        <v>68.349999999999994</v>
      </c>
      <c r="J33" s="29">
        <v>35.604999999999997</v>
      </c>
      <c r="K33" s="29">
        <v>24.13</v>
      </c>
    </row>
    <row r="34" spans="1:11" x14ac:dyDescent="0.2">
      <c r="A34" s="28">
        <v>1949</v>
      </c>
      <c r="B34" s="29">
        <v>48.19</v>
      </c>
      <c r="C34" s="29">
        <v>54.96</v>
      </c>
      <c r="D34" s="29">
        <v>62.42</v>
      </c>
      <c r="E34" s="29">
        <v>57.674999999999997</v>
      </c>
      <c r="F34" s="29">
        <v>23.66</v>
      </c>
      <c r="G34" s="29">
        <v>43.351999999999997</v>
      </c>
      <c r="H34" s="29">
        <v>40.787999999999997</v>
      </c>
      <c r="I34" s="29">
        <v>67.98</v>
      </c>
      <c r="J34" s="29">
        <v>33.96</v>
      </c>
      <c r="K34" s="29">
        <v>21.33</v>
      </c>
    </row>
    <row r="35" spans="1:11" x14ac:dyDescent="0.2">
      <c r="A35" s="28">
        <v>1950</v>
      </c>
      <c r="B35" s="29">
        <v>55.58</v>
      </c>
      <c r="C35" s="29">
        <v>69.495999999999995</v>
      </c>
      <c r="D35" s="29">
        <v>78.900000000000006</v>
      </c>
      <c r="E35" s="29">
        <v>66.53</v>
      </c>
      <c r="F35" s="29">
        <v>34.64</v>
      </c>
      <c r="G35" s="29">
        <v>46.02</v>
      </c>
      <c r="H35" s="29">
        <v>48.671999999999997</v>
      </c>
      <c r="I35" s="29">
        <v>71.22</v>
      </c>
      <c r="J35" s="29">
        <v>39.4</v>
      </c>
      <c r="K35" s="29">
        <v>24.7</v>
      </c>
    </row>
    <row r="36" spans="1:11" x14ac:dyDescent="0.2">
      <c r="A36" s="28">
        <v>1951</v>
      </c>
      <c r="B36" s="29">
        <v>63.41</v>
      </c>
      <c r="C36" s="29">
        <v>85.528000000000006</v>
      </c>
      <c r="D36" s="29">
        <v>84.3</v>
      </c>
      <c r="E36" s="29">
        <v>65.375</v>
      </c>
      <c r="F36" s="29">
        <v>45.52</v>
      </c>
      <c r="G36" s="29">
        <v>55.73</v>
      </c>
      <c r="H36" s="29">
        <v>62.904000000000003</v>
      </c>
      <c r="I36" s="29">
        <v>80.8</v>
      </c>
      <c r="J36" s="29">
        <v>53.6</v>
      </c>
      <c r="K36" s="29">
        <v>29.97</v>
      </c>
    </row>
    <row r="37" spans="1:11" x14ac:dyDescent="0.2">
      <c r="A37" s="28">
        <v>1952</v>
      </c>
      <c r="B37" s="29">
        <v>73.349999999999994</v>
      </c>
      <c r="C37" s="29">
        <v>88.284000000000006</v>
      </c>
      <c r="D37" s="29">
        <v>94.7</v>
      </c>
      <c r="E37" s="29">
        <v>63.1</v>
      </c>
      <c r="F37" s="29">
        <v>51.25</v>
      </c>
      <c r="G37" s="29">
        <v>67.86</v>
      </c>
      <c r="H37" s="29">
        <v>69.316000000000003</v>
      </c>
      <c r="I37" s="29">
        <v>75.7</v>
      </c>
      <c r="J37" s="29">
        <v>66.3</v>
      </c>
      <c r="K37" s="29">
        <v>39.71</v>
      </c>
    </row>
    <row r="38" spans="1:11" x14ac:dyDescent="0.2">
      <c r="A38" s="28">
        <v>1953</v>
      </c>
      <c r="B38" s="29">
        <v>80.150000000000006</v>
      </c>
      <c r="C38" s="29">
        <v>89.608000000000004</v>
      </c>
      <c r="D38" s="29">
        <v>99.6</v>
      </c>
      <c r="E38" s="29">
        <v>69.254999999999995</v>
      </c>
      <c r="F38" s="29">
        <v>54.55</v>
      </c>
      <c r="G38" s="29">
        <v>73.66</v>
      </c>
      <c r="H38" s="29">
        <v>72.355999999999995</v>
      </c>
      <c r="I38" s="29">
        <v>79.5</v>
      </c>
      <c r="J38" s="29">
        <v>59.05</v>
      </c>
      <c r="K38" s="29">
        <v>43.55</v>
      </c>
    </row>
    <row r="39" spans="1:11" x14ac:dyDescent="0.2">
      <c r="A39" s="28">
        <v>1954</v>
      </c>
      <c r="B39" s="29">
        <v>84.7</v>
      </c>
      <c r="C39" s="29">
        <v>105.232</v>
      </c>
      <c r="D39" s="29">
        <v>104.9</v>
      </c>
      <c r="E39" s="29">
        <v>56.615000000000002</v>
      </c>
      <c r="F39" s="29">
        <v>62.77</v>
      </c>
      <c r="G39" s="29">
        <v>80.02</v>
      </c>
      <c r="H39" s="29">
        <v>86.775999999999996</v>
      </c>
      <c r="I39" s="29">
        <v>86.3</v>
      </c>
      <c r="J39" s="29">
        <v>56.65</v>
      </c>
      <c r="K39" s="29">
        <v>58.31</v>
      </c>
    </row>
    <row r="40" spans="1:11" x14ac:dyDescent="0.2">
      <c r="A40" s="28">
        <v>1955</v>
      </c>
      <c r="B40" s="29">
        <v>80.900000000000006</v>
      </c>
      <c r="C40" s="29">
        <v>106.5</v>
      </c>
      <c r="D40" s="29">
        <v>106.3</v>
      </c>
      <c r="E40" s="29">
        <v>53.7</v>
      </c>
      <c r="F40" s="29">
        <v>80.02</v>
      </c>
      <c r="G40" s="29">
        <v>87.47</v>
      </c>
      <c r="H40" s="29">
        <v>91.88</v>
      </c>
      <c r="I40" s="29">
        <v>104.3</v>
      </c>
      <c r="J40" s="29">
        <v>59.9</v>
      </c>
      <c r="K40" s="29">
        <v>69.55</v>
      </c>
    </row>
    <row r="41" spans="1:11" x14ac:dyDescent="0.2">
      <c r="A41" s="28">
        <v>1956</v>
      </c>
      <c r="B41" s="29">
        <v>67.45</v>
      </c>
      <c r="C41" s="29">
        <v>123</v>
      </c>
      <c r="D41" s="29">
        <v>122.5</v>
      </c>
      <c r="E41" s="29">
        <v>72.900000000000006</v>
      </c>
      <c r="F41" s="29">
        <v>65.5</v>
      </c>
      <c r="G41" s="29">
        <v>91.23</v>
      </c>
      <c r="H41" s="29">
        <v>104.72799999999999</v>
      </c>
      <c r="I41" s="29">
        <v>137.69999999999999</v>
      </c>
      <c r="J41" s="29">
        <v>66.099999999999994</v>
      </c>
      <c r="K41" s="29">
        <v>68.67</v>
      </c>
    </row>
    <row r="42" spans="1:11" x14ac:dyDescent="0.2">
      <c r="A42" s="28">
        <v>1957</v>
      </c>
      <c r="B42" s="29">
        <v>83.36</v>
      </c>
      <c r="C42" s="29">
        <v>127.1</v>
      </c>
      <c r="D42" s="29">
        <v>115.9</v>
      </c>
      <c r="E42" s="29">
        <v>64.8</v>
      </c>
      <c r="F42" s="29">
        <v>70.599999999999994</v>
      </c>
      <c r="G42" s="29">
        <v>102.78</v>
      </c>
      <c r="H42" s="29">
        <v>115.152</v>
      </c>
      <c r="I42" s="29">
        <v>134.19999999999999</v>
      </c>
      <c r="J42" s="29">
        <v>77.900000000000006</v>
      </c>
      <c r="K42" s="29">
        <v>80.78</v>
      </c>
    </row>
    <row r="43" spans="1:11" x14ac:dyDescent="0.2">
      <c r="A43" s="28">
        <v>1958</v>
      </c>
      <c r="B43" s="29">
        <v>91.9</v>
      </c>
      <c r="C43" s="29">
        <v>118</v>
      </c>
      <c r="D43" s="29">
        <v>107.9</v>
      </c>
      <c r="E43" s="29">
        <v>69.5</v>
      </c>
      <c r="F43" s="29">
        <v>70.400000000000006</v>
      </c>
      <c r="G43" s="29">
        <v>99.32</v>
      </c>
      <c r="H43" s="29">
        <v>108.396</v>
      </c>
      <c r="I43" s="29">
        <v>132.9</v>
      </c>
      <c r="J43" s="29">
        <v>74.2</v>
      </c>
      <c r="K43" s="29">
        <v>77.94</v>
      </c>
    </row>
    <row r="44" spans="1:11" x14ac:dyDescent="0.2">
      <c r="A44" s="28">
        <v>1959</v>
      </c>
      <c r="B44" s="29">
        <v>76.680000000000007</v>
      </c>
      <c r="C44" s="29">
        <v>111.8</v>
      </c>
      <c r="D44" s="29">
        <v>103.7</v>
      </c>
      <c r="E44" s="29">
        <v>68.5</v>
      </c>
      <c r="F44" s="29">
        <v>75</v>
      </c>
      <c r="G44" s="29">
        <v>102.66</v>
      </c>
      <c r="H44" s="29">
        <v>99.763999999999996</v>
      </c>
      <c r="I44" s="29">
        <v>117.9</v>
      </c>
      <c r="J44" s="29">
        <v>69.45</v>
      </c>
      <c r="K44" s="29">
        <v>66.849999999999994</v>
      </c>
    </row>
    <row r="45" spans="1:11" x14ac:dyDescent="0.2">
      <c r="A45" s="28">
        <v>1960</v>
      </c>
      <c r="B45" s="29">
        <v>85.83</v>
      </c>
      <c r="C45" s="29">
        <v>102.6</v>
      </c>
      <c r="D45" s="29">
        <v>115.9</v>
      </c>
      <c r="E45" s="29">
        <v>63.1</v>
      </c>
      <c r="F45" s="29">
        <v>63.9</v>
      </c>
      <c r="G45" s="29">
        <v>110.39</v>
      </c>
      <c r="H45" s="29">
        <v>122.624</v>
      </c>
      <c r="I45" s="29">
        <v>121.2</v>
      </c>
      <c r="J45" s="29">
        <v>71.8</v>
      </c>
      <c r="K45" s="29">
        <v>71.7</v>
      </c>
    </row>
    <row r="46" spans="1:11" x14ac:dyDescent="0.2">
      <c r="A46" s="28">
        <v>1961</v>
      </c>
      <c r="B46" s="29">
        <v>84.15</v>
      </c>
      <c r="C46" s="29">
        <v>118.8</v>
      </c>
      <c r="D46" s="29">
        <v>114</v>
      </c>
      <c r="E46" s="29">
        <v>73</v>
      </c>
      <c r="F46" s="29">
        <v>69.900000000000006</v>
      </c>
      <c r="G46" s="29">
        <v>107.16</v>
      </c>
      <c r="H46" s="29">
        <v>109.048</v>
      </c>
      <c r="I46" s="29">
        <v>120.6</v>
      </c>
      <c r="J46" s="29">
        <v>72</v>
      </c>
      <c r="K46" s="29">
        <v>74.150000000000006</v>
      </c>
    </row>
    <row r="47" spans="1:11" x14ac:dyDescent="0.2">
      <c r="A47" s="28">
        <v>1962</v>
      </c>
      <c r="B47" s="29">
        <v>92.97</v>
      </c>
      <c r="C47" s="29">
        <v>138.9</v>
      </c>
      <c r="D47" s="29">
        <v>119</v>
      </c>
      <c r="E47" s="29">
        <v>81.5</v>
      </c>
      <c r="F47" s="29">
        <v>90.4</v>
      </c>
      <c r="G47" s="29">
        <v>113.35</v>
      </c>
      <c r="H47" s="29">
        <v>125.22</v>
      </c>
      <c r="I47" s="29">
        <v>119.9</v>
      </c>
      <c r="J47" s="29">
        <v>79.8</v>
      </c>
      <c r="K47" s="29">
        <v>98.23</v>
      </c>
    </row>
    <row r="48" spans="1:11" x14ac:dyDescent="0.2">
      <c r="A48" s="28">
        <v>1963</v>
      </c>
      <c r="B48" s="29">
        <v>95.02</v>
      </c>
      <c r="C48" s="29">
        <v>150.19999999999999</v>
      </c>
      <c r="D48" s="29">
        <v>153.4</v>
      </c>
      <c r="E48" s="29">
        <v>84.4</v>
      </c>
      <c r="F48" s="29">
        <v>106.6</v>
      </c>
      <c r="G48" s="29">
        <v>123.85</v>
      </c>
      <c r="H48" s="29">
        <v>151.74799999999999</v>
      </c>
      <c r="I48" s="29">
        <v>171.1</v>
      </c>
      <c r="J48" s="29">
        <v>95.1</v>
      </c>
      <c r="K48" s="29">
        <v>110.79</v>
      </c>
    </row>
    <row r="49" spans="1:11" x14ac:dyDescent="0.2">
      <c r="A49" s="28">
        <v>1964</v>
      </c>
      <c r="B49" s="29">
        <v>113.9</v>
      </c>
      <c r="C49" s="29">
        <v>175.5</v>
      </c>
      <c r="D49" s="29">
        <v>174.3</v>
      </c>
      <c r="E49" s="29">
        <v>95.1</v>
      </c>
      <c r="F49" s="29">
        <v>125.5</v>
      </c>
      <c r="G49" s="29">
        <v>138.6</v>
      </c>
      <c r="H49" s="29">
        <v>191.124</v>
      </c>
      <c r="I49" s="29">
        <v>202.1</v>
      </c>
      <c r="J49" s="29">
        <v>101.65</v>
      </c>
      <c r="K49" s="29">
        <v>137.03</v>
      </c>
    </row>
    <row r="50" spans="1:11" x14ac:dyDescent="0.2">
      <c r="A50" s="28">
        <v>1965</v>
      </c>
      <c r="B50" s="29">
        <v>111.82</v>
      </c>
      <c r="C50" s="29">
        <v>190</v>
      </c>
      <c r="D50" s="29">
        <v>192.1</v>
      </c>
      <c r="E50" s="29">
        <v>128.19999999999999</v>
      </c>
      <c r="F50" s="29">
        <v>149.19999999999999</v>
      </c>
      <c r="G50" s="29">
        <v>178.23</v>
      </c>
      <c r="H50" s="29">
        <v>201.22399999999999</v>
      </c>
      <c r="I50" s="29">
        <v>229.3</v>
      </c>
      <c r="J50" s="29">
        <v>121.95</v>
      </c>
      <c r="K50" s="29">
        <v>160.29</v>
      </c>
    </row>
    <row r="51" spans="1:11" x14ac:dyDescent="0.2">
      <c r="A51" s="28">
        <v>1966</v>
      </c>
      <c r="B51" s="29">
        <v>135.51</v>
      </c>
      <c r="C51" s="29">
        <v>189.5</v>
      </c>
      <c r="D51" s="29">
        <v>231.9</v>
      </c>
      <c r="E51" s="29">
        <v>144.4</v>
      </c>
      <c r="F51" s="29">
        <v>142.5</v>
      </c>
      <c r="G51" s="29">
        <v>178.45</v>
      </c>
      <c r="H51" s="29">
        <v>220.74</v>
      </c>
      <c r="I51" s="29">
        <v>206.9</v>
      </c>
      <c r="J51" s="29">
        <v>149.05000000000001</v>
      </c>
      <c r="K51" s="29">
        <v>181.92</v>
      </c>
    </row>
    <row r="52" spans="1:11" x14ac:dyDescent="0.2">
      <c r="A52" s="28">
        <v>1967</v>
      </c>
      <c r="B52" s="29">
        <v>143.78</v>
      </c>
      <c r="C52" s="29">
        <v>207.9</v>
      </c>
      <c r="D52" s="29">
        <v>203.9</v>
      </c>
      <c r="E52" s="29">
        <v>155.9</v>
      </c>
      <c r="F52" s="29">
        <v>147.9</v>
      </c>
      <c r="G52" s="29">
        <v>190.7</v>
      </c>
      <c r="H52" s="29">
        <v>224.512</v>
      </c>
      <c r="I52" s="29">
        <v>247.3</v>
      </c>
      <c r="J52" s="29">
        <v>164.75</v>
      </c>
      <c r="K52" s="29">
        <v>203.91</v>
      </c>
    </row>
    <row r="53" spans="1:11" x14ac:dyDescent="0.2">
      <c r="A53" s="28">
        <v>1968</v>
      </c>
      <c r="B53" s="29">
        <v>170.82</v>
      </c>
      <c r="C53" s="29">
        <v>211.7</v>
      </c>
      <c r="D53" s="29">
        <v>233.5</v>
      </c>
      <c r="E53" s="29">
        <v>181</v>
      </c>
      <c r="F53" s="29">
        <v>162.30000000000001</v>
      </c>
      <c r="G53" s="29">
        <v>213.94</v>
      </c>
      <c r="H53" s="29">
        <v>214.14400000000001</v>
      </c>
      <c r="I53" s="29">
        <v>249.4</v>
      </c>
      <c r="J53" s="29">
        <v>184.7</v>
      </c>
      <c r="K53" s="29">
        <v>184.65700000000001</v>
      </c>
    </row>
    <row r="54" spans="1:11" x14ac:dyDescent="0.2">
      <c r="A54" s="28">
        <v>1969</v>
      </c>
      <c r="B54" s="29">
        <v>189.71</v>
      </c>
      <c r="C54" s="29">
        <v>202.1</v>
      </c>
      <c r="D54" s="29">
        <v>262.5</v>
      </c>
      <c r="E54" s="29">
        <v>170.9</v>
      </c>
      <c r="F54" s="29">
        <v>158.69999999999999</v>
      </c>
      <c r="G54" s="29">
        <v>245.14</v>
      </c>
      <c r="H54" s="29">
        <v>209.77199999999999</v>
      </c>
      <c r="I54" s="29">
        <v>250.2</v>
      </c>
      <c r="J54" s="29">
        <v>184.25</v>
      </c>
      <c r="K54" s="29">
        <v>176.98599999999999</v>
      </c>
    </row>
    <row r="55" spans="1:11" x14ac:dyDescent="0.2">
      <c r="A55" s="28">
        <v>1970</v>
      </c>
      <c r="B55" s="29">
        <v>231.16</v>
      </c>
      <c r="C55" s="29">
        <v>236.1</v>
      </c>
      <c r="D55" s="29">
        <v>297.10000000000002</v>
      </c>
      <c r="E55" s="29">
        <v>178.2</v>
      </c>
      <c r="F55" s="29">
        <v>178.6</v>
      </c>
      <c r="G55" s="29">
        <v>316.202</v>
      </c>
      <c r="H55" s="29">
        <v>213.58099999999999</v>
      </c>
      <c r="I55" s="29">
        <v>284.27300000000002</v>
      </c>
      <c r="J55" s="29">
        <v>220.66800000000001</v>
      </c>
      <c r="K55" s="29">
        <v>198.74799999999999</v>
      </c>
    </row>
    <row r="56" spans="1:11" x14ac:dyDescent="0.2">
      <c r="A56" s="28">
        <v>1971</v>
      </c>
      <c r="B56" s="29">
        <v>225.3</v>
      </c>
      <c r="C56" s="29">
        <v>243.9</v>
      </c>
      <c r="D56" s="29">
        <v>286.89999999999998</v>
      </c>
      <c r="E56" s="29">
        <v>194.6</v>
      </c>
      <c r="F56" s="29">
        <v>187.3</v>
      </c>
      <c r="G56" s="29">
        <v>349.209</v>
      </c>
      <c r="H56" s="29">
        <v>247.44</v>
      </c>
      <c r="I56" s="29">
        <v>303</v>
      </c>
      <c r="J56" s="29">
        <v>193.4</v>
      </c>
      <c r="K56" s="29">
        <v>209.66399999999999</v>
      </c>
    </row>
    <row r="57" spans="1:11" x14ac:dyDescent="0.2">
      <c r="A57" s="28">
        <v>1972</v>
      </c>
      <c r="B57" s="29">
        <v>278.8</v>
      </c>
      <c r="C57" s="29">
        <v>301.7</v>
      </c>
      <c r="D57" s="29">
        <v>335.9</v>
      </c>
      <c r="E57" s="29">
        <v>212.1</v>
      </c>
      <c r="F57" s="29">
        <v>249.4</v>
      </c>
      <c r="G57" s="29">
        <v>372.87099999999998</v>
      </c>
      <c r="H57" s="29">
        <v>278.08</v>
      </c>
      <c r="I57" s="29">
        <v>324</v>
      </c>
      <c r="J57" s="29">
        <v>192.8</v>
      </c>
      <c r="K57" s="29">
        <v>217.67699999999999</v>
      </c>
    </row>
    <row r="58" spans="1:11" x14ac:dyDescent="0.2">
      <c r="A58" s="28">
        <v>1973</v>
      </c>
      <c r="B58" s="29">
        <v>344.8</v>
      </c>
      <c r="C58" s="29">
        <v>358.4</v>
      </c>
      <c r="D58" s="29">
        <v>442</v>
      </c>
      <c r="E58" s="29">
        <v>266.60000000000002</v>
      </c>
      <c r="F58" s="29">
        <v>278.39999999999998</v>
      </c>
      <c r="G58" s="29">
        <v>455.24299999999999</v>
      </c>
      <c r="H58" s="29">
        <v>373.76</v>
      </c>
      <c r="I58" s="29">
        <v>431</v>
      </c>
      <c r="J58" s="29">
        <v>262.25</v>
      </c>
      <c r="K58" s="29">
        <v>325.77600000000001</v>
      </c>
    </row>
    <row r="59" spans="1:11" x14ac:dyDescent="0.2">
      <c r="A59" s="28">
        <v>1974</v>
      </c>
      <c r="B59" s="29">
        <v>440.2</v>
      </c>
      <c r="C59" s="29">
        <v>464.5</v>
      </c>
      <c r="D59" s="29">
        <v>582.29999999999995</v>
      </c>
      <c r="E59" s="29">
        <v>300.3</v>
      </c>
      <c r="F59" s="29">
        <v>381</v>
      </c>
      <c r="G59" s="29">
        <v>717.05</v>
      </c>
      <c r="H59" s="29">
        <v>563.4</v>
      </c>
      <c r="I59" s="29">
        <v>700.5</v>
      </c>
      <c r="J59" s="29">
        <v>380.1</v>
      </c>
      <c r="K59" s="29">
        <v>560.66</v>
      </c>
    </row>
    <row r="60" spans="1:11" x14ac:dyDescent="0.2">
      <c r="A60" s="28">
        <v>1975</v>
      </c>
      <c r="B60" s="29">
        <v>493.1</v>
      </c>
      <c r="C60" s="29">
        <v>533</v>
      </c>
      <c r="D60" s="29">
        <v>640.9</v>
      </c>
      <c r="E60" s="29">
        <v>309.7</v>
      </c>
      <c r="F60" s="29">
        <v>374.9</v>
      </c>
      <c r="G60" s="29">
        <v>694.04899999999998</v>
      </c>
      <c r="H60" s="29">
        <v>598.04</v>
      </c>
      <c r="I60" s="29">
        <v>732.7</v>
      </c>
      <c r="J60" s="29">
        <v>404.3</v>
      </c>
      <c r="K60" s="29">
        <v>516.88</v>
      </c>
    </row>
    <row r="61" spans="1:11" x14ac:dyDescent="0.2">
      <c r="A61" s="28">
        <v>1976</v>
      </c>
      <c r="B61" s="29">
        <v>592.4</v>
      </c>
      <c r="C61" s="29">
        <v>744.6</v>
      </c>
      <c r="D61" s="29">
        <v>760.4</v>
      </c>
      <c r="E61" s="29">
        <v>411.7</v>
      </c>
      <c r="F61" s="29">
        <v>541.79999999999995</v>
      </c>
      <c r="G61" s="29">
        <v>770.36199999999997</v>
      </c>
      <c r="H61" s="29">
        <v>734.68</v>
      </c>
      <c r="I61" s="29">
        <v>838.9</v>
      </c>
      <c r="J61" s="29">
        <v>453.1</v>
      </c>
      <c r="K61" s="29">
        <v>532.16600000000005</v>
      </c>
    </row>
    <row r="62" spans="1:11" x14ac:dyDescent="0.2">
      <c r="A62" s="28">
        <v>1977</v>
      </c>
      <c r="B62" s="29">
        <v>827.8</v>
      </c>
      <c r="C62" s="29">
        <v>973.5</v>
      </c>
      <c r="D62" s="29">
        <v>1160.2</v>
      </c>
      <c r="E62" s="29">
        <v>529.9</v>
      </c>
      <c r="F62" s="29">
        <v>636.20000000000005</v>
      </c>
      <c r="G62" s="29">
        <v>1021.354</v>
      </c>
      <c r="H62" s="29">
        <v>929.08</v>
      </c>
      <c r="I62" s="29">
        <v>1052.5</v>
      </c>
      <c r="J62" s="29">
        <v>579.4</v>
      </c>
      <c r="K62" s="29">
        <v>762.04100000000005</v>
      </c>
    </row>
    <row r="63" spans="1:11" x14ac:dyDescent="0.2">
      <c r="A63" s="28">
        <v>1978</v>
      </c>
      <c r="B63" s="29">
        <v>863.9</v>
      </c>
      <c r="C63" s="29">
        <v>801.6</v>
      </c>
      <c r="D63" s="29">
        <v>1092.4000000000001</v>
      </c>
      <c r="E63" s="29">
        <v>626.20000000000005</v>
      </c>
      <c r="F63" s="29">
        <v>646</v>
      </c>
      <c r="G63" s="29">
        <v>1165.694</v>
      </c>
      <c r="H63" s="29">
        <v>1027.3599999999999</v>
      </c>
      <c r="I63" s="29">
        <v>1285.5999999999999</v>
      </c>
      <c r="J63" s="29">
        <v>699.2</v>
      </c>
      <c r="K63" s="29">
        <v>596.029</v>
      </c>
    </row>
    <row r="64" spans="1:11" x14ac:dyDescent="0.2">
      <c r="A64" s="28">
        <v>1979</v>
      </c>
      <c r="B64" s="29">
        <v>942.1</v>
      </c>
      <c r="C64" s="29">
        <v>1132.3</v>
      </c>
      <c r="D64" s="29">
        <v>1221.4000000000001</v>
      </c>
      <c r="E64" s="29">
        <v>756.5</v>
      </c>
      <c r="F64" s="29">
        <v>615.9</v>
      </c>
      <c r="G64" s="29">
        <v>1396.85</v>
      </c>
      <c r="H64" s="29">
        <v>1039.08</v>
      </c>
      <c r="I64" s="29">
        <v>1503.9</v>
      </c>
      <c r="J64" s="29">
        <v>825.8</v>
      </c>
      <c r="K64" s="29">
        <v>360.21600000000001</v>
      </c>
    </row>
    <row r="65" spans="1:11" x14ac:dyDescent="0.2">
      <c r="A65" s="28">
        <v>1980</v>
      </c>
      <c r="B65" s="29">
        <v>1000.9</v>
      </c>
      <c r="C65" s="29">
        <v>1075.32</v>
      </c>
      <c r="D65" s="29">
        <v>1519.8</v>
      </c>
      <c r="E65" s="29">
        <v>860.1</v>
      </c>
      <c r="F65" s="29">
        <v>450.4</v>
      </c>
      <c r="G65" s="29">
        <v>1375.2</v>
      </c>
      <c r="H65" s="29">
        <v>896.96</v>
      </c>
      <c r="I65" s="29">
        <v>1472.6</v>
      </c>
      <c r="J65" s="29">
        <v>954.05</v>
      </c>
      <c r="K65" s="29">
        <v>802.9</v>
      </c>
    </row>
    <row r="66" spans="1:11" x14ac:dyDescent="0.2">
      <c r="A66" s="28">
        <v>1981</v>
      </c>
      <c r="B66" s="29">
        <v>1002.6</v>
      </c>
      <c r="C66" s="29">
        <v>798.04</v>
      </c>
      <c r="D66" s="29">
        <v>1291.3</v>
      </c>
      <c r="E66" s="29">
        <v>792.95</v>
      </c>
      <c r="F66" s="29">
        <v>508.2</v>
      </c>
      <c r="G66" s="29">
        <v>1090.5999999999999</v>
      </c>
      <c r="H66" s="29">
        <v>898.36</v>
      </c>
      <c r="I66" s="29">
        <v>1540</v>
      </c>
      <c r="J66" s="29">
        <v>898.6</v>
      </c>
      <c r="K66" s="29">
        <v>922.4</v>
      </c>
    </row>
    <row r="67" spans="1:11" x14ac:dyDescent="0.2">
      <c r="A67" s="28">
        <v>1982</v>
      </c>
      <c r="B67" s="29">
        <v>869</v>
      </c>
      <c r="C67" s="29">
        <v>699.56</v>
      </c>
      <c r="D67" s="29">
        <v>1170.4000000000001</v>
      </c>
      <c r="E67" s="29">
        <v>685.05</v>
      </c>
      <c r="F67" s="29">
        <v>406</v>
      </c>
      <c r="G67" s="29">
        <v>804.9</v>
      </c>
      <c r="H67" s="29">
        <v>799.8</v>
      </c>
      <c r="I67" s="29">
        <v>1284.3</v>
      </c>
      <c r="J67" s="29">
        <v>680.7</v>
      </c>
      <c r="K67" s="29">
        <v>723.5</v>
      </c>
    </row>
    <row r="68" spans="1:11" x14ac:dyDescent="0.2">
      <c r="A68" s="28">
        <v>1983</v>
      </c>
      <c r="B68" s="29">
        <v>852.5</v>
      </c>
      <c r="C68" s="29">
        <v>757.96</v>
      </c>
      <c r="D68" s="29">
        <v>1091.7</v>
      </c>
      <c r="E68" s="29">
        <v>707.2</v>
      </c>
      <c r="F68" s="29">
        <v>451.9</v>
      </c>
      <c r="G68" s="29">
        <v>894.3</v>
      </c>
      <c r="H68" s="29">
        <v>832.24</v>
      </c>
      <c r="I68" s="29">
        <v>1056</v>
      </c>
      <c r="J68" s="29">
        <v>756.25</v>
      </c>
      <c r="K68" s="29">
        <v>742.3</v>
      </c>
    </row>
    <row r="69" spans="1:11" x14ac:dyDescent="0.2">
      <c r="A69" s="28">
        <v>1984</v>
      </c>
      <c r="B69" s="29">
        <v>997.5</v>
      </c>
      <c r="C69" s="29">
        <v>725.92</v>
      </c>
      <c r="D69" s="29">
        <v>1132.2</v>
      </c>
      <c r="E69" s="29">
        <v>746.2</v>
      </c>
      <c r="F69" s="29">
        <v>412.4</v>
      </c>
      <c r="G69" s="29">
        <v>992.9</v>
      </c>
      <c r="H69" s="29">
        <v>914.48</v>
      </c>
      <c r="I69" s="29">
        <v>1182.2</v>
      </c>
      <c r="J69" s="29">
        <v>884.8</v>
      </c>
      <c r="K69" s="29">
        <v>735.3</v>
      </c>
    </row>
    <row r="70" spans="1:11" x14ac:dyDescent="0.2">
      <c r="A70" s="28">
        <v>1985</v>
      </c>
      <c r="B70" s="29">
        <v>939.1</v>
      </c>
      <c r="C70" s="29">
        <v>678.96</v>
      </c>
      <c r="D70" s="29">
        <v>1059.7</v>
      </c>
      <c r="E70" s="29">
        <v>805.65</v>
      </c>
      <c r="F70" s="29">
        <v>305.10000000000002</v>
      </c>
      <c r="G70" s="29">
        <v>1001</v>
      </c>
      <c r="H70" s="29">
        <v>894.96</v>
      </c>
      <c r="I70" s="29">
        <v>1076.7</v>
      </c>
      <c r="J70" s="29">
        <v>891.7</v>
      </c>
      <c r="K70" s="29">
        <v>794.1</v>
      </c>
    </row>
    <row r="71" spans="1:11" x14ac:dyDescent="0.2">
      <c r="A71" s="28">
        <v>1986</v>
      </c>
      <c r="B71" s="29">
        <v>1084.8</v>
      </c>
      <c r="C71" s="29">
        <v>777.923</v>
      </c>
      <c r="D71" s="29">
        <v>1043.8</v>
      </c>
      <c r="E71" s="29">
        <v>902.1</v>
      </c>
      <c r="F71" s="29">
        <v>257.8</v>
      </c>
      <c r="G71" s="29">
        <v>1045.2</v>
      </c>
      <c r="H71" s="29">
        <v>902.322</v>
      </c>
      <c r="I71" s="29">
        <v>875.7</v>
      </c>
      <c r="J71" s="29">
        <v>879.5</v>
      </c>
      <c r="K71" s="29">
        <v>677.4</v>
      </c>
    </row>
    <row r="72" spans="1:11" x14ac:dyDescent="0.2">
      <c r="A72" s="28">
        <v>1987</v>
      </c>
      <c r="B72" s="29">
        <v>1106.7</v>
      </c>
      <c r="C72" s="29">
        <v>589.6</v>
      </c>
      <c r="D72" s="29">
        <v>977.9</v>
      </c>
      <c r="E72" s="29">
        <v>830.5</v>
      </c>
      <c r="F72" s="29">
        <v>295.10000000000002</v>
      </c>
      <c r="G72" s="29">
        <v>1245.2</v>
      </c>
      <c r="H72" s="29">
        <v>938.74</v>
      </c>
      <c r="I72" s="29">
        <v>1333.2</v>
      </c>
      <c r="J72" s="29">
        <v>871.4</v>
      </c>
      <c r="K72" s="29">
        <v>734.4</v>
      </c>
    </row>
    <row r="73" spans="1:11" x14ac:dyDescent="0.2">
      <c r="A73" s="28">
        <v>1988</v>
      </c>
      <c r="B73" s="29">
        <v>1180.7</v>
      </c>
      <c r="C73" s="29">
        <v>610.64</v>
      </c>
      <c r="D73" s="29">
        <v>1073.3</v>
      </c>
      <c r="E73" s="29">
        <v>889.45</v>
      </c>
      <c r="F73" s="29">
        <v>235.7</v>
      </c>
      <c r="G73" s="29">
        <v>1278.5999999999999</v>
      </c>
      <c r="H73" s="29">
        <v>966.52</v>
      </c>
      <c r="I73" s="29">
        <v>1413.2</v>
      </c>
      <c r="J73" s="29">
        <v>923.4</v>
      </c>
      <c r="K73" s="29">
        <v>718.3</v>
      </c>
    </row>
    <row r="74" spans="1:11" x14ac:dyDescent="0.2">
      <c r="A74" s="28">
        <v>1989</v>
      </c>
      <c r="B74" s="29">
        <v>1333.4</v>
      </c>
      <c r="C74" s="29">
        <v>557.5</v>
      </c>
      <c r="D74" s="29">
        <v>1126.0999999999999</v>
      </c>
      <c r="E74" s="29">
        <v>911.2</v>
      </c>
      <c r="F74" s="29">
        <v>318.7</v>
      </c>
      <c r="G74" s="29">
        <v>1572</v>
      </c>
      <c r="H74" s="29">
        <v>1220.24</v>
      </c>
      <c r="I74" s="29">
        <v>1484.4</v>
      </c>
      <c r="J74" s="29">
        <v>955.7</v>
      </c>
      <c r="K74" s="29">
        <v>547.29999999999995</v>
      </c>
    </row>
    <row r="75" spans="1:11" x14ac:dyDescent="0.2">
      <c r="A75" s="28">
        <v>1990</v>
      </c>
      <c r="B75" s="29">
        <v>1354.2</v>
      </c>
      <c r="C75" s="29">
        <v>643.87900000000002</v>
      </c>
      <c r="D75" s="29">
        <v>1211.4000000000001</v>
      </c>
      <c r="E75" s="29">
        <v>933.79809999999998</v>
      </c>
      <c r="F75" s="29">
        <v>332.4</v>
      </c>
      <c r="G75" s="29">
        <v>1796.7</v>
      </c>
      <c r="H75" s="29">
        <v>1309.5</v>
      </c>
      <c r="I75" s="29">
        <v>1428</v>
      </c>
      <c r="J75" s="29">
        <v>937.69809999999995</v>
      </c>
      <c r="K75" s="29">
        <v>569.70000000000005</v>
      </c>
    </row>
    <row r="76" spans="1:11" x14ac:dyDescent="0.2">
      <c r="A76" s="28">
        <v>1991</v>
      </c>
      <c r="B76" s="29">
        <v>1498.1</v>
      </c>
      <c r="C76" s="29">
        <v>586.77800000000002</v>
      </c>
      <c r="D76" s="29">
        <v>1230</v>
      </c>
      <c r="E76" s="29">
        <v>949.15549999999996</v>
      </c>
      <c r="F76" s="29">
        <v>268.10000000000002</v>
      </c>
      <c r="G76" s="29">
        <v>1697.6</v>
      </c>
      <c r="H76" s="29">
        <v>1291.3800000000001</v>
      </c>
      <c r="I76" s="29">
        <v>1673</v>
      </c>
      <c r="J76" s="29">
        <v>985.45550000000003</v>
      </c>
      <c r="K76" s="29">
        <v>688</v>
      </c>
    </row>
    <row r="77" spans="1:11" x14ac:dyDescent="0.2">
      <c r="A77" s="28">
        <v>1992</v>
      </c>
      <c r="B77" s="29">
        <v>2386.4</v>
      </c>
      <c r="C77" s="29">
        <v>598.14599999999996</v>
      </c>
      <c r="D77" s="29">
        <v>1283.7</v>
      </c>
      <c r="E77" s="29">
        <v>1031.1146000000001</v>
      </c>
      <c r="F77" s="29">
        <v>223.1</v>
      </c>
      <c r="G77" s="29">
        <v>2724.1</v>
      </c>
      <c r="H77" s="29">
        <v>1560.49</v>
      </c>
      <c r="I77" s="29">
        <v>2327.8000000000002</v>
      </c>
      <c r="J77" s="29">
        <v>1119.8145999999999</v>
      </c>
      <c r="K77" s="29">
        <v>770.8</v>
      </c>
    </row>
    <row r="78" spans="1:11" x14ac:dyDescent="0.2">
      <c r="A78" s="28">
        <v>1993</v>
      </c>
      <c r="B78" s="29">
        <v>2625.1</v>
      </c>
      <c r="C78" s="29">
        <v>1031.77</v>
      </c>
      <c r="D78" s="29">
        <v>1363.2</v>
      </c>
      <c r="E78" s="29">
        <v>1173.2035000000001</v>
      </c>
      <c r="F78" s="29">
        <v>267</v>
      </c>
      <c r="G78" s="29">
        <v>3274</v>
      </c>
      <c r="H78" s="29">
        <v>1994.02</v>
      </c>
      <c r="I78" s="29">
        <v>2384</v>
      </c>
      <c r="J78" s="29">
        <v>1404.2035000000001</v>
      </c>
      <c r="K78" s="29">
        <v>659.4</v>
      </c>
    </row>
    <row r="79" spans="1:11" x14ac:dyDescent="0.2">
      <c r="A79" s="28">
        <v>1994</v>
      </c>
      <c r="B79" s="29">
        <v>2881.5</v>
      </c>
      <c r="C79" s="29">
        <v>1252.3</v>
      </c>
      <c r="D79" s="29">
        <v>1550.1</v>
      </c>
      <c r="E79" s="29">
        <v>1377.8897999999999</v>
      </c>
      <c r="F79" s="29">
        <v>375.9</v>
      </c>
      <c r="G79" s="29">
        <v>3506.3</v>
      </c>
      <c r="H79" s="29">
        <v>2422.34</v>
      </c>
      <c r="I79" s="29">
        <v>2546.6</v>
      </c>
      <c r="J79" s="29">
        <v>1635.2898</v>
      </c>
      <c r="K79" s="29">
        <v>804.4</v>
      </c>
    </row>
    <row r="80" spans="1:11" x14ac:dyDescent="0.2">
      <c r="A80" s="28">
        <v>1995</v>
      </c>
      <c r="B80" s="29">
        <v>3481.8</v>
      </c>
      <c r="C80" s="29">
        <v>1651.14</v>
      </c>
      <c r="D80" s="29">
        <v>2157.5</v>
      </c>
      <c r="E80" s="29">
        <v>1768.7084</v>
      </c>
      <c r="F80" s="29">
        <v>545</v>
      </c>
      <c r="G80" s="29">
        <v>3804.4</v>
      </c>
      <c r="H80" s="29">
        <v>3113.45</v>
      </c>
      <c r="I80" s="29">
        <v>3032.6</v>
      </c>
      <c r="J80" s="29">
        <v>1879.4084</v>
      </c>
      <c r="K80" s="29">
        <v>929.5</v>
      </c>
    </row>
    <row r="81" spans="1:11" x14ac:dyDescent="0.2">
      <c r="A81" s="28">
        <v>1996</v>
      </c>
      <c r="B81" s="29">
        <v>3774.11</v>
      </c>
      <c r="C81" s="29">
        <v>1787.44</v>
      </c>
      <c r="D81" s="29">
        <v>2236.9</v>
      </c>
      <c r="E81" s="29">
        <v>2007.3014000000001</v>
      </c>
      <c r="F81" s="29">
        <v>595.20000000000005</v>
      </c>
      <c r="G81" s="29">
        <v>4023.28</v>
      </c>
      <c r="H81" s="29">
        <v>3029.7</v>
      </c>
      <c r="I81" s="29">
        <v>2880.3</v>
      </c>
      <c r="J81" s="29">
        <v>2144.9014000000002</v>
      </c>
      <c r="K81" s="29">
        <v>1121.7</v>
      </c>
    </row>
    <row r="82" spans="1:11" x14ac:dyDescent="0.2">
      <c r="A82" s="28">
        <v>1997</v>
      </c>
      <c r="B82" s="29">
        <v>4220.62</v>
      </c>
      <c r="C82" s="29">
        <v>2437.12</v>
      </c>
      <c r="D82" s="29">
        <v>2602.9</v>
      </c>
      <c r="E82" s="29">
        <v>2439.5509999999999</v>
      </c>
      <c r="F82" s="29">
        <v>744.8</v>
      </c>
      <c r="G82" s="29">
        <v>4718.21</v>
      </c>
      <c r="H82" s="29">
        <v>3580.3</v>
      </c>
      <c r="I82" s="29">
        <v>3542.7</v>
      </c>
      <c r="J82" s="29">
        <v>2631.2510000000002</v>
      </c>
      <c r="K82" s="29">
        <v>1473.1</v>
      </c>
    </row>
    <row r="83" spans="1:11" x14ac:dyDescent="0.2">
      <c r="A83" s="28">
        <v>1998</v>
      </c>
      <c r="B83" s="29">
        <v>5538.33</v>
      </c>
      <c r="C83" s="29">
        <v>2459.5100000000002</v>
      </c>
      <c r="D83" s="29">
        <v>2846.9</v>
      </c>
      <c r="E83" s="29">
        <v>2928.8130000000001</v>
      </c>
      <c r="F83" s="29">
        <v>761</v>
      </c>
      <c r="G83" s="29">
        <v>5937.37</v>
      </c>
      <c r="H83" s="29">
        <v>3765.16</v>
      </c>
      <c r="I83" s="29">
        <v>4255.7</v>
      </c>
      <c r="J83" s="29">
        <v>3232.5129999999999</v>
      </c>
      <c r="K83" s="29">
        <v>1509.6</v>
      </c>
    </row>
    <row r="84" spans="1:11" x14ac:dyDescent="0.2">
      <c r="A84" s="28">
        <v>1999</v>
      </c>
      <c r="B84" s="29">
        <v>6576.4160000000002</v>
      </c>
      <c r="C84" s="29">
        <v>2534.3000000000002</v>
      </c>
      <c r="D84" s="29">
        <v>2780.6</v>
      </c>
      <c r="E84" s="29">
        <v>2776.7307999999998</v>
      </c>
      <c r="F84" s="29">
        <v>748.6</v>
      </c>
      <c r="G84" s="29">
        <v>5996.1459999999997</v>
      </c>
      <c r="H84" s="29">
        <v>3890.4</v>
      </c>
      <c r="I84" s="29">
        <v>4225.7</v>
      </c>
      <c r="J84" s="29">
        <v>3530.0308</v>
      </c>
      <c r="K84" s="29">
        <v>1819.8</v>
      </c>
    </row>
    <row r="85" spans="1:11" x14ac:dyDescent="0.2">
      <c r="A85" s="28">
        <v>2000</v>
      </c>
      <c r="B85" s="29">
        <v>5813.3554999999997</v>
      </c>
      <c r="C85" s="29">
        <v>1334.9</v>
      </c>
      <c r="D85" s="29">
        <v>3961.3</v>
      </c>
      <c r="E85" s="29">
        <v>3343.3951999999999</v>
      </c>
      <c r="F85" s="29">
        <v>880.6</v>
      </c>
      <c r="G85" s="29">
        <v>6023.8320000000003</v>
      </c>
      <c r="H85" s="29">
        <v>3514.5</v>
      </c>
      <c r="I85" s="29">
        <v>5560.1</v>
      </c>
      <c r="J85" s="29">
        <v>3987.8036999999999</v>
      </c>
      <c r="K85" s="29">
        <v>1801.5</v>
      </c>
    </row>
    <row r="86" spans="1:11" x14ac:dyDescent="0.2">
      <c r="A86" s="28">
        <v>2001</v>
      </c>
      <c r="B86" s="29">
        <v>4923.1725999999999</v>
      </c>
      <c r="C86" s="29">
        <v>1216.8</v>
      </c>
      <c r="D86" s="29">
        <v>4110.6000000000004</v>
      </c>
      <c r="E86" s="29">
        <v>3422.6759000000002</v>
      </c>
      <c r="F86" s="29">
        <v>895.3</v>
      </c>
      <c r="G86" s="29">
        <v>5743.3130000000001</v>
      </c>
      <c r="H86" s="29">
        <v>3623.9</v>
      </c>
      <c r="I86" s="29">
        <v>6322.2</v>
      </c>
      <c r="J86" s="29">
        <v>4151.9363000000003</v>
      </c>
      <c r="K86" s="29">
        <v>1805.1</v>
      </c>
    </row>
    <row r="87" spans="1:11" x14ac:dyDescent="0.2">
      <c r="A87" s="28">
        <v>2002</v>
      </c>
      <c r="B87" s="29">
        <v>5269.9245000000001</v>
      </c>
      <c r="C87" s="29">
        <v>1240.5999999999999</v>
      </c>
      <c r="D87" s="29">
        <v>4223.7</v>
      </c>
      <c r="E87" s="29">
        <v>3744.8849</v>
      </c>
      <c r="F87" s="29">
        <v>914.4</v>
      </c>
      <c r="G87" s="29">
        <v>6547.6635999999999</v>
      </c>
      <c r="H87" s="29">
        <v>3577.9</v>
      </c>
      <c r="I87" s="29">
        <v>7061.1</v>
      </c>
      <c r="J87" s="29">
        <v>4381.5956999999999</v>
      </c>
      <c r="K87" s="29">
        <v>1853</v>
      </c>
    </row>
    <row r="88" spans="1:11" x14ac:dyDescent="0.2">
      <c r="A88" s="28">
        <v>2003</v>
      </c>
      <c r="B88" s="29">
        <v>6162.9811</v>
      </c>
      <c r="C88" s="29">
        <v>1257.8</v>
      </c>
      <c r="D88" s="29">
        <v>4526.3</v>
      </c>
      <c r="E88" s="29">
        <v>3754.0261999999998</v>
      </c>
      <c r="F88" s="29">
        <v>1056</v>
      </c>
      <c r="G88" s="29">
        <v>7252.3418000000001</v>
      </c>
      <c r="H88" s="29">
        <v>4024.2</v>
      </c>
      <c r="I88" s="29">
        <v>7486.4</v>
      </c>
      <c r="J88" s="29">
        <v>4774.1207000000004</v>
      </c>
      <c r="K88" s="29">
        <v>2027</v>
      </c>
    </row>
    <row r="89" spans="1:11" x14ac:dyDescent="0.2">
      <c r="A89" s="28">
        <v>2004</v>
      </c>
      <c r="B89" s="29">
        <v>6369.6938</v>
      </c>
      <c r="C89" s="29">
        <v>1384.6</v>
      </c>
      <c r="D89" s="29">
        <v>5105.1000000000004</v>
      </c>
      <c r="E89" s="29">
        <v>4533.8513000000003</v>
      </c>
      <c r="F89" s="29">
        <v>1369</v>
      </c>
      <c r="G89" s="29">
        <v>7790.9804999999997</v>
      </c>
      <c r="H89" s="29">
        <v>4510</v>
      </c>
      <c r="I89" s="29">
        <v>8737</v>
      </c>
      <c r="J89" s="29">
        <v>5827.1913999999997</v>
      </c>
      <c r="K89" s="29">
        <v>2457.4</v>
      </c>
    </row>
    <row r="90" spans="1:11" x14ac:dyDescent="0.2">
      <c r="A90" s="28">
        <v>2005</v>
      </c>
      <c r="B90" s="29">
        <v>7099.4231</v>
      </c>
      <c r="C90" s="29">
        <v>1864.1</v>
      </c>
      <c r="D90" s="29">
        <v>5459.5</v>
      </c>
      <c r="E90" s="29">
        <v>5048.0056999999997</v>
      </c>
      <c r="F90" s="29">
        <v>1654.1</v>
      </c>
      <c r="G90" s="29">
        <v>9258.2918000000009</v>
      </c>
      <c r="H90" s="29">
        <v>5393.6</v>
      </c>
      <c r="I90" s="29">
        <v>9650.1</v>
      </c>
      <c r="J90" s="29">
        <v>6544.5942999999997</v>
      </c>
      <c r="K90" s="29">
        <v>2956.1</v>
      </c>
    </row>
    <row r="91" spans="1:11" x14ac:dyDescent="0.2">
      <c r="A91" s="28">
        <v>2006</v>
      </c>
      <c r="B91" s="29">
        <v>8101.7335999999996</v>
      </c>
      <c r="C91" s="29">
        <v>2254.6999999999998</v>
      </c>
      <c r="D91" s="29">
        <v>6082.1</v>
      </c>
      <c r="E91" s="29">
        <v>5276.6</v>
      </c>
      <c r="F91" s="29">
        <v>1515.3</v>
      </c>
      <c r="G91" s="29">
        <v>10828.8688</v>
      </c>
      <c r="H91" s="29">
        <v>6338.8</v>
      </c>
      <c r="I91" s="29">
        <v>10934.4</v>
      </c>
      <c r="J91" s="29">
        <v>7303.3</v>
      </c>
      <c r="K91" s="29">
        <v>3145</v>
      </c>
    </row>
    <row r="92" spans="1:11" x14ac:dyDescent="0.2">
      <c r="A92" s="28">
        <v>2007</v>
      </c>
      <c r="B92" s="29">
        <v>9299.4773000000005</v>
      </c>
      <c r="C92" s="29">
        <v>2793.7</v>
      </c>
      <c r="D92" s="29">
        <v>6983.1</v>
      </c>
      <c r="E92" s="29">
        <v>5783.6</v>
      </c>
      <c r="F92" s="29">
        <v>1753.9</v>
      </c>
      <c r="G92" s="29">
        <v>12284.927600000001</v>
      </c>
      <c r="H92" s="29">
        <v>7534</v>
      </c>
      <c r="I92" s="29">
        <v>12470.2</v>
      </c>
      <c r="J92" s="29">
        <v>8887.7000000000007</v>
      </c>
      <c r="K92" s="29">
        <v>3759.4</v>
      </c>
    </row>
    <row r="93" spans="1:11" x14ac:dyDescent="0.2">
      <c r="A93" s="28">
        <v>2008</v>
      </c>
      <c r="B93" s="29">
        <v>9555.3675999999996</v>
      </c>
      <c r="C93" s="29">
        <v>3275.5</v>
      </c>
      <c r="D93" s="29">
        <v>7846.6</v>
      </c>
      <c r="E93" s="29">
        <v>6198.5</v>
      </c>
      <c r="F93" s="29">
        <v>1957.7</v>
      </c>
      <c r="G93" s="29">
        <v>14568.6983</v>
      </c>
      <c r="H93" s="29">
        <v>8389</v>
      </c>
      <c r="I93" s="29">
        <v>13421.2</v>
      </c>
      <c r="J93" s="29">
        <v>10453.200000000001</v>
      </c>
      <c r="K93" s="29">
        <v>4417.2</v>
      </c>
    </row>
    <row r="94" spans="1:11" x14ac:dyDescent="0.2">
      <c r="A94" s="28">
        <v>2009</v>
      </c>
      <c r="B94" s="29">
        <v>6670.7212</v>
      </c>
      <c r="C94" s="29">
        <v>2923.5</v>
      </c>
      <c r="D94" s="29">
        <v>7294.9</v>
      </c>
      <c r="E94" s="29">
        <v>4826.8</v>
      </c>
      <c r="F94" s="29">
        <v>1927.2</v>
      </c>
      <c r="G94" s="29">
        <v>9169.8876</v>
      </c>
      <c r="H94" s="29">
        <v>6429.9</v>
      </c>
      <c r="I94" s="29">
        <v>10643.1</v>
      </c>
      <c r="J94" s="29">
        <v>7371.9</v>
      </c>
      <c r="K94" s="29">
        <v>3679.2</v>
      </c>
    </row>
    <row r="95" spans="1:11" x14ac:dyDescent="0.2">
      <c r="A95" s="28">
        <v>2010</v>
      </c>
      <c r="B95" s="29">
        <v>7529.6252000000004</v>
      </c>
      <c r="C95" s="29">
        <v>3473.1</v>
      </c>
      <c r="D95" s="29">
        <v>8535.7000000000007</v>
      </c>
      <c r="E95" s="29">
        <v>6264.4</v>
      </c>
      <c r="F95" s="29">
        <v>2425</v>
      </c>
      <c r="G95" s="29">
        <v>10982.163699999999</v>
      </c>
      <c r="H95" s="29">
        <v>7495.4</v>
      </c>
      <c r="I95" s="29">
        <v>12806.4</v>
      </c>
      <c r="J95" s="29">
        <v>8907</v>
      </c>
      <c r="K95" s="29">
        <v>4350.1000000000004</v>
      </c>
    </row>
    <row r="96" spans="1:11" x14ac:dyDescent="0.2">
      <c r="A96" s="28">
        <v>2011</v>
      </c>
      <c r="B96" s="29">
        <v>8304.0625</v>
      </c>
      <c r="C96" s="29">
        <v>4242.7</v>
      </c>
      <c r="D96" s="29">
        <v>10518.668</v>
      </c>
      <c r="E96" s="29">
        <v>7977</v>
      </c>
      <c r="F96" s="29">
        <v>3036.4</v>
      </c>
      <c r="G96" s="29">
        <v>13357.3626</v>
      </c>
      <c r="H96" s="29">
        <v>9014.9</v>
      </c>
      <c r="I96" s="29">
        <v>15482.044</v>
      </c>
      <c r="J96" s="29">
        <v>11126.1</v>
      </c>
      <c r="K96" s="29">
        <v>5462.6</v>
      </c>
    </row>
    <row r="97" spans="1:11" x14ac:dyDescent="0.2">
      <c r="A97" s="28">
        <v>2012</v>
      </c>
      <c r="B97" s="29">
        <v>8810.4606999999996</v>
      </c>
      <c r="C97" s="29">
        <v>4234.8</v>
      </c>
      <c r="D97" s="29">
        <v>10102.691999999999</v>
      </c>
      <c r="E97" s="29">
        <v>8359.2999999999993</v>
      </c>
      <c r="F97" s="29">
        <v>3491.1</v>
      </c>
      <c r="G97" s="29">
        <v>14272.2174</v>
      </c>
      <c r="H97" s="29">
        <v>9161.5</v>
      </c>
      <c r="I97" s="29">
        <v>15837.7248</v>
      </c>
      <c r="J97" s="29">
        <v>11371.2</v>
      </c>
      <c r="K97" s="29">
        <v>5938.1</v>
      </c>
    </row>
    <row r="98" spans="1:11" x14ac:dyDescent="0.2">
      <c r="A98" s="28">
        <v>2013</v>
      </c>
      <c r="B98" s="29">
        <v>8665.1906999999992</v>
      </c>
      <c r="C98" s="29">
        <v>4334.3</v>
      </c>
      <c r="D98" s="29">
        <v>10182.781999999999</v>
      </c>
      <c r="E98" s="29">
        <v>7805.4</v>
      </c>
      <c r="F98" s="29">
        <v>3291.5</v>
      </c>
      <c r="G98" s="29">
        <v>14432.582899999998</v>
      </c>
      <c r="H98" s="29">
        <v>9629.1</v>
      </c>
      <c r="I98" s="29">
        <v>16358.7788</v>
      </c>
      <c r="J98" s="29">
        <v>10952.6</v>
      </c>
      <c r="K98" s="29">
        <v>5801.5</v>
      </c>
    </row>
    <row r="99" spans="1:11" x14ac:dyDescent="0.2">
      <c r="A99" s="28">
        <v>2014</v>
      </c>
      <c r="B99" s="29">
        <v>9138.5665000000008</v>
      </c>
      <c r="C99" s="29">
        <v>4255.5</v>
      </c>
      <c r="D99" s="29">
        <v>10993.6</v>
      </c>
      <c r="E99" s="29">
        <v>8072.2</v>
      </c>
      <c r="F99" s="29">
        <v>3621.8</v>
      </c>
      <c r="G99" s="29">
        <v>14813.9329</v>
      </c>
      <c r="H99" s="29">
        <v>9463.1</v>
      </c>
      <c r="I99" s="29">
        <v>17052</v>
      </c>
      <c r="J99" s="29">
        <v>11069.7</v>
      </c>
      <c r="K99" s="29">
        <v>6023.5</v>
      </c>
    </row>
    <row r="101" spans="1:11" x14ac:dyDescent="0.2">
      <c r="A101" s="28" t="s">
        <v>58</v>
      </c>
    </row>
    <row r="102" spans="1:11" x14ac:dyDescent="0.2">
      <c r="A102" s="28" t="s">
        <v>3</v>
      </c>
      <c r="B102" s="28" t="s">
        <v>51</v>
      </c>
    </row>
    <row r="103" spans="1:11" x14ac:dyDescent="0.2">
      <c r="A103" s="28" t="s">
        <v>4</v>
      </c>
      <c r="B103" s="28" t="s">
        <v>52</v>
      </c>
    </row>
    <row r="104" spans="1:11" x14ac:dyDescent="0.2">
      <c r="A104" s="28" t="s">
        <v>5</v>
      </c>
      <c r="B104" s="28" t="s">
        <v>53</v>
      </c>
    </row>
    <row r="105" spans="1:11" x14ac:dyDescent="0.2">
      <c r="A105" s="28" t="s">
        <v>6</v>
      </c>
      <c r="B105" s="28" t="s">
        <v>54</v>
      </c>
    </row>
    <row r="106" spans="1:11" x14ac:dyDescent="0.2">
      <c r="A106" s="28" t="s">
        <v>7</v>
      </c>
      <c r="B106" s="28" t="s">
        <v>55</v>
      </c>
    </row>
    <row r="107" spans="1:11" x14ac:dyDescent="0.2">
      <c r="A107" s="28" t="s">
        <v>59</v>
      </c>
    </row>
    <row r="108" spans="1:11" x14ac:dyDescent="0.2">
      <c r="A108" s="28" t="s">
        <v>8</v>
      </c>
      <c r="B108" s="28" t="s">
        <v>51</v>
      </c>
    </row>
    <row r="109" spans="1:11" x14ac:dyDescent="0.2">
      <c r="A109" s="28" t="s">
        <v>9</v>
      </c>
      <c r="B109" s="28" t="s">
        <v>52</v>
      </c>
    </row>
    <row r="110" spans="1:11" x14ac:dyDescent="0.2">
      <c r="A110" s="28" t="s">
        <v>10</v>
      </c>
      <c r="B110" s="28" t="s">
        <v>53</v>
      </c>
    </row>
    <row r="111" spans="1:11" x14ac:dyDescent="0.2">
      <c r="A111" s="28" t="s">
        <v>11</v>
      </c>
      <c r="B111" s="28" t="s">
        <v>54</v>
      </c>
    </row>
    <row r="112" spans="1:11" x14ac:dyDescent="0.2">
      <c r="A112" s="28" t="s">
        <v>12</v>
      </c>
      <c r="B112" s="28" t="s">
        <v>55</v>
      </c>
    </row>
    <row r="114" spans="1:1" x14ac:dyDescent="0.2">
      <c r="A114" s="21" t="s">
        <v>56</v>
      </c>
    </row>
    <row r="115" spans="1:1" x14ac:dyDescent="0.2">
      <c r="A115" s="21" t="s">
        <v>60</v>
      </c>
    </row>
  </sheetData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2:F104"/>
  <sheetViews>
    <sheetView workbookViewId="0">
      <selection activeCell="C107" sqref="C107"/>
    </sheetView>
  </sheetViews>
  <sheetFormatPr baseColWidth="10" defaultRowHeight="12.75" x14ac:dyDescent="0.2"/>
  <sheetData>
    <row r="2" spans="1:6" s="42" customFormat="1" ht="15.75" x14ac:dyDescent="0.25">
      <c r="A2" s="38" t="s">
        <v>573</v>
      </c>
    </row>
    <row r="4" spans="1:6" s="34" customFormat="1" x14ac:dyDescent="0.2">
      <c r="A4" s="33"/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</row>
    <row r="5" spans="1:6" x14ac:dyDescent="0.2">
      <c r="A5" s="28">
        <v>1920</v>
      </c>
      <c r="B5" s="31">
        <v>3.34</v>
      </c>
      <c r="C5" s="31">
        <v>2</v>
      </c>
      <c r="D5" s="32" t="s">
        <v>18</v>
      </c>
      <c r="E5" s="31">
        <v>2</v>
      </c>
      <c r="F5" s="32" t="s">
        <v>18</v>
      </c>
    </row>
    <row r="6" spans="1:6" x14ac:dyDescent="0.2">
      <c r="A6" s="28">
        <v>1921</v>
      </c>
      <c r="B6" s="31">
        <v>4.43</v>
      </c>
      <c r="C6" s="31">
        <v>2</v>
      </c>
      <c r="D6" s="32" t="s">
        <v>18</v>
      </c>
      <c r="E6" s="31">
        <v>2</v>
      </c>
      <c r="F6" s="32" t="s">
        <v>18</v>
      </c>
    </row>
    <row r="7" spans="1:6" x14ac:dyDescent="0.2">
      <c r="A7" s="28">
        <v>1922</v>
      </c>
      <c r="B7" s="31">
        <v>4.3499999999999996</v>
      </c>
      <c r="C7" s="31">
        <v>2</v>
      </c>
      <c r="D7" s="32" t="s">
        <v>18</v>
      </c>
      <c r="E7" s="31">
        <v>2</v>
      </c>
      <c r="F7" s="32" t="s">
        <v>18</v>
      </c>
    </row>
    <row r="8" spans="1:6" x14ac:dyDescent="0.2">
      <c r="A8" s="28">
        <v>1923</v>
      </c>
      <c r="B8" s="31">
        <v>4.55</v>
      </c>
      <c r="C8" s="31">
        <v>2</v>
      </c>
      <c r="D8" s="32" t="s">
        <v>18</v>
      </c>
      <c r="E8" s="31">
        <v>2</v>
      </c>
      <c r="F8" s="32" t="s">
        <v>18</v>
      </c>
    </row>
    <row r="9" spans="1:6" x14ac:dyDescent="0.2">
      <c r="A9" s="28">
        <v>1924</v>
      </c>
      <c r="B9" s="31">
        <v>4.0599999999999996</v>
      </c>
      <c r="C9" s="31">
        <v>2</v>
      </c>
      <c r="D9" s="32" t="s">
        <v>18</v>
      </c>
      <c r="E9" s="31">
        <v>2</v>
      </c>
      <c r="F9" s="32" t="s">
        <v>18</v>
      </c>
    </row>
    <row r="10" spans="1:6" x14ac:dyDescent="0.2">
      <c r="A10" s="28">
        <v>1925</v>
      </c>
      <c r="B10" s="31">
        <v>4</v>
      </c>
      <c r="C10" s="31">
        <v>2</v>
      </c>
      <c r="D10" s="31">
        <v>1</v>
      </c>
      <c r="E10" s="31">
        <v>2</v>
      </c>
      <c r="F10" s="32" t="s">
        <v>18</v>
      </c>
    </row>
    <row r="11" spans="1:6" x14ac:dyDescent="0.2">
      <c r="A11" s="28">
        <v>1926</v>
      </c>
      <c r="B11" s="31">
        <v>4</v>
      </c>
      <c r="C11" s="31">
        <v>2</v>
      </c>
      <c r="D11" s="31">
        <v>1</v>
      </c>
      <c r="E11" s="31">
        <v>2</v>
      </c>
      <c r="F11" s="32" t="s">
        <v>18</v>
      </c>
    </row>
    <row r="12" spans="1:6" x14ac:dyDescent="0.2">
      <c r="A12" s="28">
        <v>1927</v>
      </c>
      <c r="B12" s="31">
        <v>4</v>
      </c>
      <c r="C12" s="31">
        <v>2</v>
      </c>
      <c r="D12" s="31">
        <v>1</v>
      </c>
      <c r="E12" s="31">
        <v>2</v>
      </c>
      <c r="F12" s="32" t="s">
        <v>18</v>
      </c>
    </row>
    <row r="13" spans="1:6" x14ac:dyDescent="0.2">
      <c r="A13" s="28">
        <v>1928</v>
      </c>
      <c r="B13" s="31">
        <v>4</v>
      </c>
      <c r="C13" s="31">
        <v>2</v>
      </c>
      <c r="D13" s="31">
        <v>1</v>
      </c>
      <c r="E13" s="31">
        <v>2</v>
      </c>
      <c r="F13" s="32" t="s">
        <v>18</v>
      </c>
    </row>
    <row r="14" spans="1:6" x14ac:dyDescent="0.2">
      <c r="A14" s="28">
        <v>1929</v>
      </c>
      <c r="B14" s="31">
        <v>4</v>
      </c>
      <c r="C14" s="31">
        <v>2</v>
      </c>
      <c r="D14" s="31">
        <v>1</v>
      </c>
      <c r="E14" s="31">
        <v>2</v>
      </c>
      <c r="F14" s="32" t="s">
        <v>18</v>
      </c>
    </row>
    <row r="15" spans="1:6" x14ac:dyDescent="0.2">
      <c r="A15" s="28">
        <v>1930</v>
      </c>
      <c r="B15" s="31">
        <v>4</v>
      </c>
      <c r="C15" s="31">
        <v>2</v>
      </c>
      <c r="D15" s="31">
        <v>1</v>
      </c>
      <c r="E15" s="31">
        <v>2</v>
      </c>
      <c r="F15" s="32" t="s">
        <v>18</v>
      </c>
    </row>
    <row r="16" spans="1:6" x14ac:dyDescent="0.2">
      <c r="A16" s="28">
        <v>1931</v>
      </c>
      <c r="B16" s="31">
        <v>4</v>
      </c>
      <c r="C16" s="31">
        <v>2</v>
      </c>
      <c r="D16" s="31">
        <v>1</v>
      </c>
      <c r="E16" s="31">
        <v>2</v>
      </c>
      <c r="F16" s="32" t="s">
        <v>18</v>
      </c>
    </row>
    <row r="17" spans="1:6" x14ac:dyDescent="0.2">
      <c r="A17" s="28">
        <v>1932</v>
      </c>
      <c r="B17" s="31">
        <v>4.4000000000000004</v>
      </c>
      <c r="C17" s="31">
        <v>2.54</v>
      </c>
      <c r="D17" s="31">
        <v>1</v>
      </c>
      <c r="E17" s="31">
        <v>2</v>
      </c>
      <c r="F17" s="32" t="s">
        <v>18</v>
      </c>
    </row>
    <row r="18" spans="1:6" x14ac:dyDescent="0.2">
      <c r="A18" s="28">
        <v>1933</v>
      </c>
      <c r="B18" s="31">
        <v>4.55</v>
      </c>
      <c r="C18" s="31">
        <v>2.95</v>
      </c>
      <c r="D18" s="31">
        <v>1</v>
      </c>
      <c r="E18" s="31">
        <v>2</v>
      </c>
      <c r="F18" s="32" t="s">
        <v>18</v>
      </c>
    </row>
    <row r="19" spans="1:6" x14ac:dyDescent="0.2">
      <c r="A19" s="28">
        <v>1934</v>
      </c>
      <c r="B19" s="31">
        <v>4.25</v>
      </c>
      <c r="C19" s="31">
        <v>2.59</v>
      </c>
      <c r="D19" s="31">
        <v>1</v>
      </c>
      <c r="E19" s="31">
        <v>2</v>
      </c>
      <c r="F19" s="32" t="s">
        <v>18</v>
      </c>
    </row>
    <row r="20" spans="1:6" x14ac:dyDescent="0.2">
      <c r="A20" s="28">
        <v>1935</v>
      </c>
      <c r="B20" s="31">
        <v>5.94</v>
      </c>
      <c r="C20" s="31">
        <v>2.5</v>
      </c>
      <c r="D20" s="31">
        <v>1</v>
      </c>
      <c r="E20" s="31">
        <v>2</v>
      </c>
      <c r="F20" s="32" t="s">
        <v>18</v>
      </c>
    </row>
    <row r="21" spans="1:6" x14ac:dyDescent="0.2">
      <c r="A21" s="28">
        <v>1936</v>
      </c>
      <c r="B21" s="31">
        <v>6.13</v>
      </c>
      <c r="C21" s="31">
        <v>2.5</v>
      </c>
      <c r="D21" s="31">
        <v>1</v>
      </c>
      <c r="E21" s="31">
        <v>2</v>
      </c>
      <c r="F21" s="32" t="s">
        <v>18</v>
      </c>
    </row>
    <row r="22" spans="1:6" x14ac:dyDescent="0.2">
      <c r="A22" s="28">
        <v>1937</v>
      </c>
      <c r="B22" s="31">
        <v>5.61</v>
      </c>
      <c r="C22" s="31">
        <v>2.5</v>
      </c>
      <c r="D22" s="31">
        <v>1</v>
      </c>
      <c r="E22" s="31">
        <v>2</v>
      </c>
      <c r="F22" s="32" t="s">
        <v>18</v>
      </c>
    </row>
    <row r="23" spans="1:6" x14ac:dyDescent="0.2">
      <c r="A23" s="28">
        <v>1938</v>
      </c>
      <c r="B23" s="31">
        <v>5.61</v>
      </c>
      <c r="C23" s="31">
        <v>2.5</v>
      </c>
      <c r="D23" s="31">
        <v>1</v>
      </c>
      <c r="E23" s="31">
        <v>2</v>
      </c>
      <c r="F23" s="32" t="s">
        <v>18</v>
      </c>
    </row>
    <row r="24" spans="1:6" x14ac:dyDescent="0.2">
      <c r="A24" s="28">
        <v>1939</v>
      </c>
      <c r="B24" s="31">
        <v>5.61</v>
      </c>
      <c r="C24" s="31">
        <v>2.5</v>
      </c>
      <c r="D24" s="31">
        <v>1</v>
      </c>
      <c r="E24" s="31">
        <v>2</v>
      </c>
      <c r="F24" s="31">
        <v>2.00199E-9</v>
      </c>
    </row>
    <row r="25" spans="1:6" x14ac:dyDescent="0.2">
      <c r="A25" s="28">
        <v>1940</v>
      </c>
      <c r="B25" s="31">
        <v>5.61</v>
      </c>
      <c r="C25" s="31">
        <v>2.5</v>
      </c>
      <c r="D25" s="31">
        <v>1</v>
      </c>
      <c r="E25" s="31">
        <v>2</v>
      </c>
      <c r="F25" s="31">
        <v>2.00199E-9</v>
      </c>
    </row>
    <row r="26" spans="1:6" x14ac:dyDescent="0.2">
      <c r="A26" s="28">
        <v>1941</v>
      </c>
      <c r="B26" s="31">
        <v>5.61</v>
      </c>
      <c r="C26" s="31">
        <v>2.5</v>
      </c>
      <c r="D26" s="31">
        <v>1</v>
      </c>
      <c r="E26" s="31">
        <v>2</v>
      </c>
      <c r="F26" s="31">
        <v>2.00199E-9</v>
      </c>
    </row>
    <row r="27" spans="1:6" x14ac:dyDescent="0.2">
      <c r="A27" s="28">
        <v>1942</v>
      </c>
      <c r="B27" s="31">
        <v>5.61</v>
      </c>
      <c r="C27" s="31">
        <v>2.5</v>
      </c>
      <c r="D27" s="31">
        <v>1</v>
      </c>
      <c r="E27" s="31">
        <v>2</v>
      </c>
      <c r="F27" s="31">
        <v>2.00199E-9</v>
      </c>
    </row>
    <row r="28" spans="1:6" x14ac:dyDescent="0.2">
      <c r="A28" s="28">
        <v>1943</v>
      </c>
      <c r="B28" s="31">
        <v>5.61</v>
      </c>
      <c r="C28" s="31">
        <v>2.5</v>
      </c>
      <c r="D28" s="31">
        <v>1</v>
      </c>
      <c r="E28" s="31">
        <v>2</v>
      </c>
      <c r="F28" s="31">
        <v>2.00199E-9</v>
      </c>
    </row>
    <row r="29" spans="1:6" x14ac:dyDescent="0.2">
      <c r="A29" s="28">
        <v>1944</v>
      </c>
      <c r="B29" s="31">
        <v>5.61</v>
      </c>
      <c r="C29" s="31">
        <v>2.5</v>
      </c>
      <c r="D29" s="31">
        <v>1</v>
      </c>
      <c r="E29" s="31">
        <v>2</v>
      </c>
      <c r="F29" s="31">
        <v>2.00199E-9</v>
      </c>
    </row>
    <row r="30" spans="1:6" x14ac:dyDescent="0.2">
      <c r="A30" s="28">
        <v>1945</v>
      </c>
      <c r="B30" s="31">
        <v>5.61</v>
      </c>
      <c r="C30" s="31">
        <v>2.5</v>
      </c>
      <c r="D30" s="31">
        <v>1</v>
      </c>
      <c r="E30" s="31">
        <v>2</v>
      </c>
      <c r="F30" s="31">
        <v>2.00199E-9</v>
      </c>
    </row>
    <row r="31" spans="1:6" x14ac:dyDescent="0.2">
      <c r="A31" s="28">
        <v>1946</v>
      </c>
      <c r="B31" s="31">
        <v>5.61</v>
      </c>
      <c r="C31" s="31">
        <v>2.5</v>
      </c>
      <c r="D31" s="31">
        <v>1</v>
      </c>
      <c r="E31" s="31">
        <v>2</v>
      </c>
      <c r="F31" s="31">
        <v>2.00199E-9</v>
      </c>
    </row>
    <row r="32" spans="1:6" x14ac:dyDescent="0.2">
      <c r="A32" s="28">
        <v>1947</v>
      </c>
      <c r="B32" s="31">
        <v>5.61</v>
      </c>
      <c r="C32" s="31">
        <v>2.5</v>
      </c>
      <c r="D32" s="31">
        <v>1</v>
      </c>
      <c r="E32" s="31">
        <v>2</v>
      </c>
      <c r="F32" s="31">
        <v>2.00199E-9</v>
      </c>
    </row>
    <row r="33" spans="1:6" x14ac:dyDescent="0.2">
      <c r="A33" s="28">
        <v>1948</v>
      </c>
      <c r="B33" s="31">
        <v>5.61</v>
      </c>
      <c r="C33" s="31">
        <v>2.5</v>
      </c>
      <c r="D33" s="31">
        <v>1</v>
      </c>
      <c r="E33" s="31">
        <v>2</v>
      </c>
      <c r="F33" s="31">
        <v>2.00199E-9</v>
      </c>
    </row>
    <row r="34" spans="1:6" x14ac:dyDescent="0.2">
      <c r="A34" s="28">
        <v>1949</v>
      </c>
      <c r="B34" s="31">
        <v>5.61</v>
      </c>
      <c r="C34" s="31">
        <v>2.5</v>
      </c>
      <c r="D34" s="31">
        <v>1</v>
      </c>
      <c r="E34" s="31">
        <v>2</v>
      </c>
      <c r="F34" s="31">
        <v>2.00199E-9</v>
      </c>
    </row>
    <row r="35" spans="1:6" x14ac:dyDescent="0.2">
      <c r="A35" s="28">
        <v>1950</v>
      </c>
      <c r="B35" s="31">
        <v>5.6150000000000002</v>
      </c>
      <c r="C35" s="31">
        <v>2.5</v>
      </c>
      <c r="D35" s="31">
        <v>1</v>
      </c>
      <c r="E35" s="31">
        <v>2</v>
      </c>
      <c r="F35" s="31">
        <v>2.00199E-9</v>
      </c>
    </row>
    <row r="36" spans="1:6" x14ac:dyDescent="0.2">
      <c r="A36" s="28">
        <v>1951</v>
      </c>
      <c r="B36" s="31">
        <v>5.6150000000000002</v>
      </c>
      <c r="C36" s="31">
        <v>2.5</v>
      </c>
      <c r="D36" s="31">
        <v>1</v>
      </c>
      <c r="E36" s="31">
        <v>2</v>
      </c>
      <c r="F36" s="31">
        <v>2.00199E-9</v>
      </c>
    </row>
    <row r="37" spans="1:6" x14ac:dyDescent="0.2">
      <c r="A37" s="28">
        <v>1952</v>
      </c>
      <c r="B37" s="31">
        <v>5.6150000000000002</v>
      </c>
      <c r="C37" s="31">
        <v>2.5</v>
      </c>
      <c r="D37" s="31">
        <v>1</v>
      </c>
      <c r="E37" s="31">
        <v>2</v>
      </c>
      <c r="F37" s="31">
        <v>2.00199E-9</v>
      </c>
    </row>
    <row r="38" spans="1:6" x14ac:dyDescent="0.2">
      <c r="A38" s="28">
        <v>1953</v>
      </c>
      <c r="B38" s="31">
        <v>5.6150000000000002</v>
      </c>
      <c r="C38" s="31">
        <v>2.5</v>
      </c>
      <c r="D38" s="31">
        <v>1</v>
      </c>
      <c r="E38" s="31">
        <v>2</v>
      </c>
      <c r="F38" s="31">
        <v>2.00199E-9</v>
      </c>
    </row>
    <row r="39" spans="1:6" x14ac:dyDescent="0.2">
      <c r="A39" s="28">
        <v>1954</v>
      </c>
      <c r="B39" s="31">
        <v>5.6150000000000002</v>
      </c>
      <c r="C39" s="31">
        <v>2.5</v>
      </c>
      <c r="D39" s="31">
        <v>1</v>
      </c>
      <c r="E39" s="31">
        <v>2</v>
      </c>
      <c r="F39" s="31">
        <v>2.00199E-9</v>
      </c>
    </row>
    <row r="40" spans="1:6" x14ac:dyDescent="0.2">
      <c r="A40" s="28">
        <v>1955</v>
      </c>
      <c r="B40" s="31">
        <v>5.6150000000000002</v>
      </c>
      <c r="C40" s="31">
        <v>2.5</v>
      </c>
      <c r="D40" s="31">
        <v>1</v>
      </c>
      <c r="E40" s="31">
        <v>2</v>
      </c>
      <c r="F40" s="31">
        <v>2.00199E-9</v>
      </c>
    </row>
    <row r="41" spans="1:6" x14ac:dyDescent="0.2">
      <c r="A41" s="28">
        <v>1956</v>
      </c>
      <c r="B41" s="31">
        <v>5.6150000000000002</v>
      </c>
      <c r="C41" s="31">
        <v>2.5</v>
      </c>
      <c r="D41" s="31">
        <v>1</v>
      </c>
      <c r="E41" s="31">
        <v>2</v>
      </c>
      <c r="F41" s="31">
        <v>2.00199E-9</v>
      </c>
    </row>
    <row r="42" spans="1:6" x14ac:dyDescent="0.2">
      <c r="A42" s="28">
        <v>1957</v>
      </c>
      <c r="B42" s="31">
        <v>5.6150000000000002</v>
      </c>
      <c r="C42" s="31">
        <v>2.5</v>
      </c>
      <c r="D42" s="31">
        <v>1</v>
      </c>
      <c r="E42" s="31">
        <v>2</v>
      </c>
      <c r="F42" s="31">
        <v>2.00199E-9</v>
      </c>
    </row>
    <row r="43" spans="1:6" x14ac:dyDescent="0.2">
      <c r="A43" s="28">
        <v>1958</v>
      </c>
      <c r="B43" s="31">
        <v>5.6150000000000002</v>
      </c>
      <c r="C43" s="31">
        <v>2.5</v>
      </c>
      <c r="D43" s="31">
        <v>1</v>
      </c>
      <c r="E43" s="31">
        <v>2</v>
      </c>
      <c r="F43" s="31">
        <v>2.02154E-9</v>
      </c>
    </row>
    <row r="44" spans="1:6" x14ac:dyDescent="0.2">
      <c r="A44" s="28">
        <v>1959</v>
      </c>
      <c r="B44" s="31">
        <v>5.6150000000000002</v>
      </c>
      <c r="C44" s="31">
        <v>2.5</v>
      </c>
      <c r="D44" s="31">
        <v>1</v>
      </c>
      <c r="E44" s="31">
        <v>2</v>
      </c>
      <c r="F44" s="31">
        <v>2.06064E-9</v>
      </c>
    </row>
    <row r="45" spans="1:6" x14ac:dyDescent="0.2">
      <c r="A45" s="28">
        <v>1960</v>
      </c>
      <c r="B45" s="31">
        <v>5.6150000000000002</v>
      </c>
      <c r="C45" s="31">
        <v>2.5</v>
      </c>
      <c r="D45" s="31">
        <v>1</v>
      </c>
      <c r="E45" s="31">
        <v>2</v>
      </c>
      <c r="F45" s="31">
        <v>2.06064E-9</v>
      </c>
    </row>
    <row r="46" spans="1:6" x14ac:dyDescent="0.2">
      <c r="A46" s="28">
        <v>1961</v>
      </c>
      <c r="B46" s="31">
        <v>5.95167</v>
      </c>
      <c r="C46" s="31">
        <v>2.5</v>
      </c>
      <c r="D46" s="31">
        <v>1</v>
      </c>
      <c r="E46" s="31">
        <v>2</v>
      </c>
      <c r="F46" s="31">
        <v>2.06064E-9</v>
      </c>
    </row>
    <row r="47" spans="1:6" x14ac:dyDescent="0.2">
      <c r="A47" s="28">
        <v>1962</v>
      </c>
      <c r="B47" s="31">
        <v>6.625</v>
      </c>
      <c r="C47" s="31">
        <v>2.5</v>
      </c>
      <c r="D47" s="31">
        <v>1</v>
      </c>
      <c r="E47" s="31">
        <v>2</v>
      </c>
      <c r="F47" s="31">
        <v>2.06064E-9</v>
      </c>
    </row>
    <row r="48" spans="1:6" x14ac:dyDescent="0.2">
      <c r="A48" s="28">
        <v>1963</v>
      </c>
      <c r="B48" s="31">
        <v>6.625</v>
      </c>
      <c r="C48" s="31">
        <v>2.5</v>
      </c>
      <c r="D48" s="31">
        <v>1</v>
      </c>
      <c r="E48" s="31">
        <v>2</v>
      </c>
      <c r="F48" s="31">
        <v>2.06064E-9</v>
      </c>
    </row>
    <row r="49" spans="1:6" x14ac:dyDescent="0.2">
      <c r="A49" s="28">
        <v>1964</v>
      </c>
      <c r="B49" s="31">
        <v>6.625</v>
      </c>
      <c r="C49" s="31">
        <v>2.5</v>
      </c>
      <c r="D49" s="31">
        <v>1</v>
      </c>
      <c r="E49" s="31">
        <v>2</v>
      </c>
      <c r="F49" s="31">
        <v>2.06064E-9</v>
      </c>
    </row>
    <row r="50" spans="1:6" x14ac:dyDescent="0.2">
      <c r="A50" s="28">
        <v>1965</v>
      </c>
      <c r="B50" s="31">
        <v>6.625</v>
      </c>
      <c r="C50" s="31">
        <v>2.5</v>
      </c>
      <c r="D50" s="31">
        <v>1</v>
      </c>
      <c r="E50" s="31">
        <v>2</v>
      </c>
      <c r="F50" s="31">
        <v>2.06064E-9</v>
      </c>
    </row>
    <row r="51" spans="1:6" x14ac:dyDescent="0.2">
      <c r="A51" s="28">
        <v>1966</v>
      </c>
      <c r="B51" s="31">
        <v>6.625</v>
      </c>
      <c r="C51" s="31">
        <v>2.5</v>
      </c>
      <c r="D51" s="31">
        <v>1</v>
      </c>
      <c r="E51" s="31">
        <v>2</v>
      </c>
      <c r="F51" s="31">
        <v>2.06064E-9</v>
      </c>
    </row>
    <row r="52" spans="1:6" x14ac:dyDescent="0.2">
      <c r="A52" s="28">
        <v>1967</v>
      </c>
      <c r="B52" s="31">
        <v>6.625</v>
      </c>
      <c r="C52" s="31">
        <v>2.5</v>
      </c>
      <c r="D52" s="31">
        <v>1</v>
      </c>
      <c r="E52" s="31">
        <v>2</v>
      </c>
      <c r="F52" s="31">
        <v>2.06064E-9</v>
      </c>
    </row>
    <row r="53" spans="1:6" x14ac:dyDescent="0.2">
      <c r="A53" s="28">
        <v>1968</v>
      </c>
      <c r="B53" s="31">
        <v>6.625</v>
      </c>
      <c r="C53" s="31">
        <v>2.5</v>
      </c>
      <c r="D53" s="31">
        <v>1</v>
      </c>
      <c r="E53" s="31">
        <v>2</v>
      </c>
      <c r="F53" s="31">
        <v>2.06064E-9</v>
      </c>
    </row>
    <row r="54" spans="1:6" x14ac:dyDescent="0.2">
      <c r="A54" s="28">
        <v>1969</v>
      </c>
      <c r="B54" s="31">
        <v>6.625</v>
      </c>
      <c r="C54" s="31">
        <v>2.5</v>
      </c>
      <c r="D54" s="31">
        <v>1</v>
      </c>
      <c r="E54" s="31">
        <v>2</v>
      </c>
      <c r="F54" s="31">
        <v>2.06064E-9</v>
      </c>
    </row>
    <row r="55" spans="1:6" x14ac:dyDescent="0.2">
      <c r="A55" s="28">
        <v>1970</v>
      </c>
      <c r="B55" s="31">
        <v>6.625</v>
      </c>
      <c r="C55" s="31">
        <v>2.5</v>
      </c>
      <c r="D55" s="31">
        <v>1</v>
      </c>
      <c r="E55" s="31">
        <v>2</v>
      </c>
      <c r="F55" s="31">
        <v>2.06064E-9</v>
      </c>
    </row>
    <row r="56" spans="1:6" x14ac:dyDescent="0.2">
      <c r="A56" s="28">
        <v>1971</v>
      </c>
      <c r="B56" s="31">
        <v>6.6258299999999997</v>
      </c>
      <c r="C56" s="31">
        <v>2.5</v>
      </c>
      <c r="D56" s="31">
        <v>1</v>
      </c>
      <c r="E56" s="31">
        <v>2</v>
      </c>
      <c r="F56" s="31">
        <v>2.06064E-9</v>
      </c>
    </row>
    <row r="57" spans="1:6" x14ac:dyDescent="0.2">
      <c r="A57" s="28">
        <v>1972</v>
      </c>
      <c r="B57" s="31">
        <v>6.6349999999999998</v>
      </c>
      <c r="C57" s="31">
        <v>2.5000100000000001</v>
      </c>
      <c r="D57" s="31">
        <v>1</v>
      </c>
      <c r="E57" s="31">
        <v>2.0000100000000001</v>
      </c>
      <c r="F57" s="31">
        <v>2.06064E-9</v>
      </c>
    </row>
    <row r="58" spans="1:6" x14ac:dyDescent="0.2">
      <c r="A58" s="28">
        <v>1973</v>
      </c>
      <c r="B58" s="31">
        <v>6.6467599999999996</v>
      </c>
      <c r="C58" s="31">
        <v>2.5</v>
      </c>
      <c r="D58" s="31">
        <v>1</v>
      </c>
      <c r="E58" s="31">
        <v>2</v>
      </c>
      <c r="F58" s="31">
        <v>2.0606199999999999E-9</v>
      </c>
    </row>
    <row r="59" spans="1:6" x14ac:dyDescent="0.2">
      <c r="A59" s="28">
        <v>1974</v>
      </c>
      <c r="B59" s="31">
        <v>7.93</v>
      </c>
      <c r="C59" s="31">
        <v>2.5</v>
      </c>
      <c r="D59" s="31">
        <v>1</v>
      </c>
      <c r="E59" s="31">
        <v>2</v>
      </c>
      <c r="F59" s="31">
        <v>2.06064E-9</v>
      </c>
    </row>
    <row r="60" spans="1:6" x14ac:dyDescent="0.2">
      <c r="A60" s="28">
        <v>1975</v>
      </c>
      <c r="B60" s="31">
        <v>8.57</v>
      </c>
      <c r="C60" s="31">
        <v>2.5</v>
      </c>
      <c r="D60" s="31">
        <v>1</v>
      </c>
      <c r="E60" s="31">
        <v>2</v>
      </c>
      <c r="F60" s="31">
        <v>2.06064E-9</v>
      </c>
    </row>
    <row r="61" spans="1:6" x14ac:dyDescent="0.2">
      <c r="A61" s="28">
        <v>1976</v>
      </c>
      <c r="B61" s="31">
        <v>8.57</v>
      </c>
      <c r="C61" s="31">
        <v>2.5</v>
      </c>
      <c r="D61" s="31">
        <v>1</v>
      </c>
      <c r="E61" s="31">
        <v>2</v>
      </c>
      <c r="F61" s="31">
        <v>2.06064E-9</v>
      </c>
    </row>
    <row r="62" spans="1:6" x14ac:dyDescent="0.2">
      <c r="A62" s="28">
        <v>1977</v>
      </c>
      <c r="B62" s="31">
        <v>8.57</v>
      </c>
      <c r="C62" s="31">
        <v>2.5</v>
      </c>
      <c r="D62" s="31">
        <v>1</v>
      </c>
      <c r="E62" s="31">
        <v>2</v>
      </c>
      <c r="F62" s="31">
        <v>2.06064E-9</v>
      </c>
    </row>
    <row r="63" spans="1:6" x14ac:dyDescent="0.2">
      <c r="A63" s="28">
        <v>1978</v>
      </c>
      <c r="B63" s="31">
        <v>8.57</v>
      </c>
      <c r="C63" s="31">
        <v>2.5</v>
      </c>
      <c r="D63" s="31">
        <v>1</v>
      </c>
      <c r="E63" s="31">
        <v>2</v>
      </c>
      <c r="F63" s="31">
        <v>2.06064E-9</v>
      </c>
    </row>
    <row r="64" spans="1:6" x14ac:dyDescent="0.2">
      <c r="A64" s="28">
        <v>1979</v>
      </c>
      <c r="B64" s="31">
        <v>8.57</v>
      </c>
      <c r="C64" s="31">
        <v>2.5</v>
      </c>
      <c r="D64" s="31">
        <v>1</v>
      </c>
      <c r="E64" s="31">
        <v>2</v>
      </c>
      <c r="F64" s="31">
        <v>2.78826E-9</v>
      </c>
    </row>
    <row r="65" spans="1:6" x14ac:dyDescent="0.2">
      <c r="A65" s="28">
        <v>1980</v>
      </c>
      <c r="B65" s="31">
        <v>8.57</v>
      </c>
      <c r="C65" s="31">
        <v>2.5</v>
      </c>
      <c r="D65" s="31">
        <v>1</v>
      </c>
      <c r="E65" s="31">
        <v>2</v>
      </c>
      <c r="F65" s="31">
        <v>2.9474200000000001E-9</v>
      </c>
    </row>
    <row r="66" spans="1:6" x14ac:dyDescent="0.2">
      <c r="A66" s="28">
        <v>1981</v>
      </c>
      <c r="B66" s="31">
        <v>21.763300000000001</v>
      </c>
      <c r="C66" s="31">
        <v>2.5</v>
      </c>
      <c r="D66" s="31">
        <v>1</v>
      </c>
      <c r="E66" s="31">
        <v>2</v>
      </c>
      <c r="F66" s="31">
        <v>2.9474200000000001E-9</v>
      </c>
    </row>
    <row r="67" spans="1:6" x14ac:dyDescent="0.2">
      <c r="A67" s="28">
        <v>1982</v>
      </c>
      <c r="B67" s="31">
        <v>37.406700000000001</v>
      </c>
      <c r="C67" s="31">
        <v>2.5</v>
      </c>
      <c r="D67" s="31">
        <v>1</v>
      </c>
      <c r="E67" s="31">
        <v>2</v>
      </c>
      <c r="F67" s="31">
        <v>2.9474200000000001E-9</v>
      </c>
    </row>
    <row r="68" spans="1:6" x14ac:dyDescent="0.2">
      <c r="A68" s="28">
        <v>1983</v>
      </c>
      <c r="B68" s="31">
        <v>41.094200000000001</v>
      </c>
      <c r="C68" s="31">
        <v>2.5</v>
      </c>
      <c r="D68" s="31">
        <v>1</v>
      </c>
      <c r="E68" s="31">
        <v>2</v>
      </c>
      <c r="F68" s="31">
        <v>2.94767E-9</v>
      </c>
    </row>
    <row r="69" spans="1:6" x14ac:dyDescent="0.2">
      <c r="A69" s="28">
        <v>1984</v>
      </c>
      <c r="B69" s="31">
        <v>44.532699999999998</v>
      </c>
      <c r="C69" s="31">
        <v>2.5</v>
      </c>
      <c r="D69" s="31">
        <v>1</v>
      </c>
      <c r="E69" s="31">
        <v>2</v>
      </c>
      <c r="F69" s="31">
        <v>2.94767E-9</v>
      </c>
    </row>
    <row r="70" spans="1:6" x14ac:dyDescent="0.2">
      <c r="A70" s="28">
        <v>1985</v>
      </c>
      <c r="B70" s="31">
        <v>50.453299999999999</v>
      </c>
      <c r="C70" s="31">
        <v>2.5</v>
      </c>
      <c r="D70" s="31">
        <v>1</v>
      </c>
      <c r="E70" s="31">
        <v>2</v>
      </c>
      <c r="F70" s="31">
        <v>7.7730300000000008E-9</v>
      </c>
    </row>
    <row r="71" spans="1:6" x14ac:dyDescent="0.2">
      <c r="A71" s="28">
        <v>1986</v>
      </c>
      <c r="B71" s="31">
        <v>55.985900000000001</v>
      </c>
      <c r="C71" s="31">
        <v>4.85215</v>
      </c>
      <c r="D71" s="31">
        <v>1.875</v>
      </c>
      <c r="E71" s="31">
        <v>2</v>
      </c>
      <c r="F71" s="31">
        <v>1.9502799999999998E-8</v>
      </c>
    </row>
    <row r="72" spans="1:6" x14ac:dyDescent="0.2">
      <c r="A72" s="28">
        <v>1987</v>
      </c>
      <c r="B72" s="31">
        <v>62.776200000000003</v>
      </c>
      <c r="C72" s="31">
        <v>5</v>
      </c>
      <c r="D72" s="31">
        <v>2.5</v>
      </c>
      <c r="E72" s="31">
        <v>2</v>
      </c>
      <c r="F72" s="31">
        <v>2.0529300000000001E-8</v>
      </c>
    </row>
    <row r="73" spans="1:6" x14ac:dyDescent="0.2">
      <c r="A73" s="28">
        <v>1988</v>
      </c>
      <c r="B73" s="31">
        <v>75.804699999999997</v>
      </c>
      <c r="C73" s="31">
        <v>5</v>
      </c>
      <c r="D73" s="31">
        <v>2.61958</v>
      </c>
      <c r="E73" s="31">
        <v>2</v>
      </c>
      <c r="F73" s="31">
        <v>5.3946200000000002E-5</v>
      </c>
    </row>
    <row r="74" spans="1:6" x14ac:dyDescent="0.2">
      <c r="A74" s="28">
        <v>1989</v>
      </c>
      <c r="B74" s="31">
        <v>81.504199999999997</v>
      </c>
      <c r="C74" s="31">
        <v>5</v>
      </c>
      <c r="D74" s="31">
        <v>2.8161200000000002</v>
      </c>
      <c r="E74" s="31">
        <v>2</v>
      </c>
      <c r="F74" s="31">
        <v>3.1308999999999998E-3</v>
      </c>
    </row>
    <row r="75" spans="1:6" x14ac:dyDescent="0.2">
      <c r="A75" s="28">
        <v>1990</v>
      </c>
      <c r="B75" s="31">
        <v>91.579300000000003</v>
      </c>
      <c r="C75" s="31">
        <v>1</v>
      </c>
      <c r="D75" s="31">
        <v>4.48576</v>
      </c>
      <c r="E75" s="31">
        <v>4.11198</v>
      </c>
      <c r="F75" s="31">
        <v>0.14092199999999999</v>
      </c>
    </row>
    <row r="76" spans="1:6" x14ac:dyDescent="0.2">
      <c r="A76" s="28">
        <v>1991</v>
      </c>
      <c r="B76" s="31">
        <v>122.432</v>
      </c>
      <c r="C76" s="31">
        <v>1</v>
      </c>
      <c r="D76" s="31">
        <v>5.02888</v>
      </c>
      <c r="E76" s="31">
        <v>5.3166700000000002</v>
      </c>
      <c r="F76" s="31">
        <v>4.2708300000000001</v>
      </c>
    </row>
    <row r="77" spans="1:6" x14ac:dyDescent="0.2">
      <c r="A77" s="28">
        <v>1992</v>
      </c>
      <c r="B77" s="31">
        <v>134.506</v>
      </c>
      <c r="C77" s="31">
        <v>1</v>
      </c>
      <c r="D77" s="31">
        <v>5.1706300000000001</v>
      </c>
      <c r="E77" s="31">
        <v>5.4979199999999997</v>
      </c>
      <c r="F77" s="31">
        <v>5</v>
      </c>
    </row>
    <row r="78" spans="1:6" x14ac:dyDescent="0.2">
      <c r="A78" s="28">
        <v>1993</v>
      </c>
      <c r="B78" s="31">
        <v>142.172</v>
      </c>
      <c r="C78" s="31">
        <v>1</v>
      </c>
      <c r="D78" s="31">
        <v>5.6353600000000004</v>
      </c>
      <c r="E78" s="31">
        <v>6.4715800000000003</v>
      </c>
      <c r="F78" s="31">
        <v>5.6204099999999997</v>
      </c>
    </row>
    <row r="79" spans="1:6" x14ac:dyDescent="0.2">
      <c r="A79" s="28">
        <v>1994</v>
      </c>
      <c r="B79" s="31">
        <v>157.06700000000001</v>
      </c>
      <c r="C79" s="31">
        <v>1</v>
      </c>
      <c r="D79" s="31">
        <v>5.7511999999999999</v>
      </c>
      <c r="E79" s="31">
        <v>8.4087599999999991</v>
      </c>
      <c r="F79" s="31">
        <v>6.72288</v>
      </c>
    </row>
    <row r="80" spans="1:6" x14ac:dyDescent="0.2">
      <c r="A80" s="28">
        <v>1995</v>
      </c>
      <c r="B80" s="31">
        <v>179.72900000000001</v>
      </c>
      <c r="C80" s="31">
        <v>1</v>
      </c>
      <c r="D80" s="31">
        <v>5.8103400000000001</v>
      </c>
      <c r="E80" s="31">
        <v>9.4709900000000005</v>
      </c>
      <c r="F80" s="31">
        <v>7.5455899999999998</v>
      </c>
    </row>
    <row r="81" spans="1:6" x14ac:dyDescent="0.2">
      <c r="A81" s="28">
        <v>1996</v>
      </c>
      <c r="B81" s="31">
        <v>207.68899999999999</v>
      </c>
      <c r="C81" s="31">
        <v>1</v>
      </c>
      <c r="D81" s="31">
        <v>6.0495099999999997</v>
      </c>
      <c r="E81" s="31">
        <v>11.705299999999999</v>
      </c>
      <c r="F81" s="31">
        <v>8.4354999999999993</v>
      </c>
    </row>
    <row r="82" spans="1:6" x14ac:dyDescent="0.2">
      <c r="A82" s="28">
        <v>1997</v>
      </c>
      <c r="B82" s="31">
        <v>232.59800000000001</v>
      </c>
      <c r="C82" s="31">
        <v>1</v>
      </c>
      <c r="D82" s="31">
        <v>6.0652699999999999</v>
      </c>
      <c r="E82" s="31">
        <v>13.003500000000001</v>
      </c>
      <c r="F82" s="31">
        <v>9.4480799999999991</v>
      </c>
    </row>
    <row r="83" spans="1:6" x14ac:dyDescent="0.2">
      <c r="A83" s="28">
        <v>1998</v>
      </c>
      <c r="B83" s="31">
        <v>257.22899999999998</v>
      </c>
      <c r="C83" s="31">
        <v>1</v>
      </c>
      <c r="D83" s="31">
        <v>6.3946500000000004</v>
      </c>
      <c r="E83" s="31">
        <v>13.385</v>
      </c>
      <c r="F83" s="31">
        <v>10.581899999999999</v>
      </c>
    </row>
    <row r="84" spans="1:6" x14ac:dyDescent="0.2">
      <c r="A84" s="28">
        <v>1999</v>
      </c>
      <c r="B84" s="31">
        <v>285.685</v>
      </c>
      <c r="C84" s="31">
        <v>1</v>
      </c>
      <c r="D84" s="31">
        <v>7.3856099999999998</v>
      </c>
      <c r="E84" s="31">
        <v>14.213200000000001</v>
      </c>
      <c r="F84" s="31">
        <v>11.8093</v>
      </c>
    </row>
    <row r="85" spans="1:6" x14ac:dyDescent="0.2">
      <c r="A85" s="28">
        <v>2000</v>
      </c>
      <c r="B85" s="31">
        <v>308.18700000000001</v>
      </c>
      <c r="C85" s="31">
        <v>1</v>
      </c>
      <c r="D85" s="31">
        <v>7.7631600000000001</v>
      </c>
      <c r="E85" s="31">
        <v>14.8392</v>
      </c>
      <c r="F85" s="31">
        <v>12.6844</v>
      </c>
    </row>
    <row r="86" spans="1:6" x14ac:dyDescent="0.2">
      <c r="A86" s="28">
        <v>2001</v>
      </c>
      <c r="B86" s="31">
        <v>328.87099999999998</v>
      </c>
      <c r="C86" s="31">
        <v>1</v>
      </c>
      <c r="D86" s="31">
        <v>7.8585900000000004</v>
      </c>
      <c r="E86" s="31">
        <v>15.473699999999999</v>
      </c>
      <c r="F86" s="31">
        <v>13.3719</v>
      </c>
    </row>
    <row r="87" spans="1:6" x14ac:dyDescent="0.2">
      <c r="A87" s="28">
        <v>2002</v>
      </c>
      <c r="B87" s="31">
        <v>359.81799999999998</v>
      </c>
      <c r="C87" s="31">
        <v>1</v>
      </c>
      <c r="D87" s="31">
        <v>7.82165</v>
      </c>
      <c r="E87" s="31">
        <v>16.433399999999999</v>
      </c>
      <c r="F87" s="31">
        <v>14.251300000000001</v>
      </c>
    </row>
    <row r="88" spans="1:6" x14ac:dyDescent="0.2">
      <c r="A88" s="28">
        <v>2003</v>
      </c>
      <c r="B88" s="31">
        <v>398.66199999999998</v>
      </c>
      <c r="C88" s="31">
        <v>1</v>
      </c>
      <c r="D88" s="31">
        <v>7.9408500000000002</v>
      </c>
      <c r="E88" s="31">
        <v>17.345300000000002</v>
      </c>
      <c r="F88" s="31">
        <v>15.1046</v>
      </c>
    </row>
    <row r="89" spans="1:6" x14ac:dyDescent="0.2">
      <c r="A89" s="28">
        <v>2004</v>
      </c>
      <c r="B89" s="31">
        <v>437.935</v>
      </c>
      <c r="C89" s="31">
        <v>1</v>
      </c>
      <c r="D89" s="31">
        <v>7.9465000000000003</v>
      </c>
      <c r="E89" s="31">
        <v>18.206199999999999</v>
      </c>
      <c r="F89" s="31">
        <v>15.937200000000001</v>
      </c>
    </row>
    <row r="90" spans="1:6" x14ac:dyDescent="0.2">
      <c r="A90" s="28">
        <v>2005</v>
      </c>
      <c r="B90" s="31">
        <v>477.78699999999998</v>
      </c>
      <c r="C90" s="31">
        <v>1</v>
      </c>
      <c r="D90" s="31">
        <v>7.6339399999999999</v>
      </c>
      <c r="E90" s="31">
        <v>18.8323</v>
      </c>
      <c r="F90" s="31">
        <v>16.7333</v>
      </c>
    </row>
    <row r="91" spans="1:6" x14ac:dyDescent="0.2">
      <c r="A91" s="28">
        <v>2006</v>
      </c>
      <c r="B91" s="31">
        <v>511.30200000000002</v>
      </c>
      <c r="C91" s="31">
        <v>1</v>
      </c>
      <c r="D91" s="31">
        <v>7.6026300000000004</v>
      </c>
      <c r="E91" s="31">
        <v>18.895199999999999</v>
      </c>
      <c r="F91" s="31">
        <v>17.57</v>
      </c>
    </row>
    <row r="92" spans="1:6" x14ac:dyDescent="0.2">
      <c r="A92" s="28">
        <v>2007</v>
      </c>
      <c r="B92" s="31">
        <v>516.61699999999996</v>
      </c>
      <c r="C92" s="31">
        <v>1</v>
      </c>
      <c r="D92" s="31">
        <v>7.6733000000000002</v>
      </c>
      <c r="E92" s="31">
        <v>18.895099999999999</v>
      </c>
      <c r="F92" s="31">
        <v>18.448499999999999</v>
      </c>
    </row>
    <row r="93" spans="1:6" x14ac:dyDescent="0.2">
      <c r="A93" s="28">
        <v>2008</v>
      </c>
      <c r="B93" s="31">
        <v>526.23599999999999</v>
      </c>
      <c r="C93" s="31">
        <v>1</v>
      </c>
      <c r="D93" s="31">
        <v>7.5600300000000002</v>
      </c>
      <c r="E93" s="31">
        <v>18.904</v>
      </c>
      <c r="F93" s="31">
        <v>19.3719</v>
      </c>
    </row>
    <row r="94" spans="1:6" x14ac:dyDescent="0.2">
      <c r="A94" s="28">
        <v>2009</v>
      </c>
      <c r="B94" s="31">
        <v>573.29</v>
      </c>
      <c r="C94" s="31">
        <v>1</v>
      </c>
      <c r="D94" s="31">
        <v>8.16</v>
      </c>
      <c r="E94" s="31">
        <v>18.895099999999999</v>
      </c>
      <c r="F94" s="31">
        <v>20.34</v>
      </c>
    </row>
    <row r="95" spans="1:6" x14ac:dyDescent="0.2">
      <c r="A95" s="28">
        <v>2010</v>
      </c>
      <c r="B95" s="31">
        <v>525.83000000000004</v>
      </c>
      <c r="C95" s="31">
        <v>1</v>
      </c>
      <c r="D95" s="31">
        <v>8.06</v>
      </c>
      <c r="E95" s="31">
        <v>18.895099999999999</v>
      </c>
      <c r="F95" s="31">
        <v>21.356000000000002</v>
      </c>
    </row>
    <row r="96" spans="1:6" x14ac:dyDescent="0.2">
      <c r="A96" s="28">
        <v>2011</v>
      </c>
      <c r="B96" s="31">
        <v>505.66</v>
      </c>
      <c r="C96" s="31">
        <v>1</v>
      </c>
      <c r="D96" s="31">
        <v>7.79</v>
      </c>
      <c r="E96" s="31">
        <v>18.895099999999999</v>
      </c>
      <c r="F96" s="31">
        <v>22.423999999999999</v>
      </c>
    </row>
    <row r="97" spans="1:6" x14ac:dyDescent="0.2">
      <c r="A97" s="28">
        <v>2012</v>
      </c>
      <c r="B97" s="31">
        <v>502.9</v>
      </c>
      <c r="C97" s="31">
        <v>1</v>
      </c>
      <c r="D97" s="31">
        <v>7.83</v>
      </c>
      <c r="E97" s="31">
        <v>18.895099999999999</v>
      </c>
      <c r="F97" s="31">
        <v>23.498000000000001</v>
      </c>
    </row>
    <row r="99" spans="1:6" x14ac:dyDescent="0.2">
      <c r="A99" s="28" t="s">
        <v>61</v>
      </c>
      <c r="B99" s="28"/>
    </row>
    <row r="100" spans="1:6" x14ac:dyDescent="0.2">
      <c r="A100" s="28" t="s">
        <v>3</v>
      </c>
      <c r="B100" s="28" t="s">
        <v>51</v>
      </c>
    </row>
    <row r="101" spans="1:6" x14ac:dyDescent="0.2">
      <c r="A101" s="28" t="s">
        <v>4</v>
      </c>
      <c r="B101" s="28" t="s">
        <v>52</v>
      </c>
    </row>
    <row r="102" spans="1:6" x14ac:dyDescent="0.2">
      <c r="A102" s="28" t="s">
        <v>5</v>
      </c>
      <c r="B102" s="28" t="s">
        <v>53</v>
      </c>
    </row>
    <row r="103" spans="1:6" x14ac:dyDescent="0.2">
      <c r="A103" s="28" t="s">
        <v>6</v>
      </c>
      <c r="B103" s="28" t="s">
        <v>54</v>
      </c>
    </row>
    <row r="104" spans="1:6" x14ac:dyDescent="0.2">
      <c r="A104" s="28" t="s">
        <v>7</v>
      </c>
      <c r="B104" s="28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P152"/>
  <sheetViews>
    <sheetView workbookViewId="0">
      <selection activeCell="E155" sqref="E155"/>
    </sheetView>
  </sheetViews>
  <sheetFormatPr baseColWidth="10" defaultColWidth="11.42578125" defaultRowHeight="12.75" x14ac:dyDescent="0.2"/>
  <cols>
    <col min="1" max="3" width="11.42578125" style="28"/>
    <col min="4" max="4" width="11.42578125" style="46"/>
    <col min="5" max="10" width="11.42578125" style="28"/>
    <col min="11" max="11" width="11.42578125" style="46"/>
    <col min="12" max="14" width="11.42578125" style="28"/>
    <col min="15" max="16" width="11.42578125" style="29"/>
    <col min="17" max="16384" width="11.42578125" style="28"/>
  </cols>
  <sheetData>
    <row r="1" spans="1:16" s="44" customFormat="1" x14ac:dyDescent="0.2">
      <c r="A1" s="44" t="s">
        <v>62</v>
      </c>
      <c r="D1" s="45"/>
      <c r="K1" s="45"/>
      <c r="O1" s="49"/>
      <c r="P1" s="49"/>
    </row>
    <row r="3" spans="1:16" s="44" customFormat="1" x14ac:dyDescent="0.2">
      <c r="B3" s="33" t="s">
        <v>3</v>
      </c>
      <c r="C3" s="33" t="s">
        <v>4</v>
      </c>
      <c r="D3" s="47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47" t="s">
        <v>12</v>
      </c>
      <c r="L3" s="33" t="s">
        <v>13</v>
      </c>
      <c r="M3" s="33" t="s">
        <v>14</v>
      </c>
      <c r="N3" s="33" t="s">
        <v>15</v>
      </c>
      <c r="O3" s="50" t="s">
        <v>16</v>
      </c>
      <c r="P3" s="50" t="s">
        <v>17</v>
      </c>
    </row>
    <row r="4" spans="1:16" x14ac:dyDescent="0.2">
      <c r="A4" s="28">
        <v>1910</v>
      </c>
      <c r="B4" s="32" t="s">
        <v>18</v>
      </c>
      <c r="C4" s="32" t="s">
        <v>18</v>
      </c>
      <c r="D4" s="48" t="s">
        <v>18</v>
      </c>
      <c r="E4" s="29">
        <v>8.5352530000000009</v>
      </c>
      <c r="F4" s="29">
        <v>8.0494679999999992</v>
      </c>
      <c r="G4" s="29">
        <v>16.584721000000002</v>
      </c>
      <c r="H4" s="29">
        <v>0.48578500000000169</v>
      </c>
      <c r="I4" s="32" t="s">
        <v>18</v>
      </c>
      <c r="J4" s="31">
        <v>2.11</v>
      </c>
      <c r="L4" s="32" t="s">
        <v>18</v>
      </c>
      <c r="M4" s="32" t="s">
        <v>18</v>
      </c>
      <c r="N4" s="32" t="s">
        <v>18</v>
      </c>
      <c r="O4" s="51" t="s">
        <v>18</v>
      </c>
      <c r="P4" s="51" t="s">
        <v>18</v>
      </c>
    </row>
    <row r="5" spans="1:16" x14ac:dyDescent="0.2">
      <c r="A5" s="28">
        <v>1911</v>
      </c>
      <c r="B5" s="32" t="s">
        <v>18</v>
      </c>
      <c r="C5" s="32" t="s">
        <v>18</v>
      </c>
      <c r="D5" s="48" t="s">
        <v>18</v>
      </c>
      <c r="E5" s="29">
        <v>9.0102379999999993</v>
      </c>
      <c r="F5" s="29">
        <v>8.9577080000000002</v>
      </c>
      <c r="G5" s="29">
        <v>17.967945999999998</v>
      </c>
      <c r="H5" s="29">
        <v>5.2529999999999077E-2</v>
      </c>
      <c r="I5" s="32" t="s">
        <v>18</v>
      </c>
      <c r="J5" s="31">
        <v>2.13</v>
      </c>
      <c r="K5" s="46">
        <v>9.4786729857820884E-3</v>
      </c>
      <c r="L5" s="32" t="s">
        <v>18</v>
      </c>
      <c r="M5" s="32" t="s">
        <v>18</v>
      </c>
      <c r="N5" s="32" t="s">
        <v>18</v>
      </c>
      <c r="O5" s="51" t="s">
        <v>18</v>
      </c>
      <c r="P5" s="51" t="s">
        <v>18</v>
      </c>
    </row>
    <row r="6" spans="1:16" x14ac:dyDescent="0.2">
      <c r="A6" s="28">
        <v>1912</v>
      </c>
      <c r="B6" s="32" t="s">
        <v>18</v>
      </c>
      <c r="C6" s="32" t="s">
        <v>18</v>
      </c>
      <c r="D6" s="48" t="s">
        <v>18</v>
      </c>
      <c r="E6" s="29">
        <v>10.107531</v>
      </c>
      <c r="F6" s="29">
        <v>10.224494</v>
      </c>
      <c r="G6" s="29">
        <v>20.332025000000002</v>
      </c>
      <c r="H6" s="29">
        <v>-0.11696300000000015</v>
      </c>
      <c r="I6" s="32" t="s">
        <v>18</v>
      </c>
      <c r="J6" s="31">
        <v>2.12</v>
      </c>
      <c r="K6" s="46">
        <v>-4.6948356807510194E-3</v>
      </c>
      <c r="L6" s="32" t="s">
        <v>18</v>
      </c>
      <c r="M6" s="32" t="s">
        <v>18</v>
      </c>
      <c r="N6" s="32" t="s">
        <v>18</v>
      </c>
      <c r="O6" s="51" t="s">
        <v>18</v>
      </c>
      <c r="P6" s="51" t="s">
        <v>18</v>
      </c>
    </row>
    <row r="7" spans="1:16" x14ac:dyDescent="0.2">
      <c r="A7" s="28">
        <v>1913</v>
      </c>
      <c r="B7" s="32" t="s">
        <v>18</v>
      </c>
      <c r="C7" s="32" t="s">
        <v>18</v>
      </c>
      <c r="D7" s="48" t="s">
        <v>18</v>
      </c>
      <c r="E7" s="29">
        <v>10.470245999999999</v>
      </c>
      <c r="F7" s="29">
        <v>8.8102140000000002</v>
      </c>
      <c r="G7" s="29">
        <v>19.280459999999998</v>
      </c>
      <c r="H7" s="29">
        <v>1.6600319999999993</v>
      </c>
      <c r="I7" s="32" t="s">
        <v>18</v>
      </c>
      <c r="J7" s="31">
        <v>2.12</v>
      </c>
      <c r="K7" s="46">
        <v>0</v>
      </c>
      <c r="L7" s="32" t="s">
        <v>18</v>
      </c>
      <c r="M7" s="32" t="s">
        <v>18</v>
      </c>
      <c r="N7" s="32" t="s">
        <v>18</v>
      </c>
      <c r="O7" s="51" t="s">
        <v>18</v>
      </c>
      <c r="P7" s="51" t="s">
        <v>18</v>
      </c>
    </row>
    <row r="8" spans="1:16" x14ac:dyDescent="0.2">
      <c r="A8" s="28">
        <v>1914</v>
      </c>
      <c r="B8" s="32" t="s">
        <v>18</v>
      </c>
      <c r="C8" s="32" t="s">
        <v>18</v>
      </c>
      <c r="D8" s="48" t="s">
        <v>18</v>
      </c>
      <c r="E8" s="29">
        <v>10.764331</v>
      </c>
      <c r="F8" s="29">
        <v>7.483949</v>
      </c>
      <c r="G8" s="29">
        <v>18.248280000000001</v>
      </c>
      <c r="H8" s="29">
        <v>3.2803820000000004</v>
      </c>
      <c r="I8" s="32" t="s">
        <v>18</v>
      </c>
      <c r="J8" s="31">
        <v>2.17</v>
      </c>
      <c r="K8" s="46">
        <v>2.3584905660377187E-2</v>
      </c>
      <c r="L8" s="32" t="s">
        <v>18</v>
      </c>
      <c r="M8" s="32" t="s">
        <v>18</v>
      </c>
      <c r="N8" s="32" t="s">
        <v>18</v>
      </c>
      <c r="O8" s="51" t="s">
        <v>18</v>
      </c>
      <c r="P8" s="51" t="s">
        <v>18</v>
      </c>
    </row>
    <row r="9" spans="1:16" x14ac:dyDescent="0.2">
      <c r="A9" s="28">
        <v>1915</v>
      </c>
      <c r="B9" s="32" t="s">
        <v>18</v>
      </c>
      <c r="C9" s="32" t="s">
        <v>18</v>
      </c>
      <c r="D9" s="48" t="s">
        <v>18</v>
      </c>
      <c r="E9" s="29">
        <v>8.3440700000000003</v>
      </c>
      <c r="F9" s="29">
        <v>3.747779</v>
      </c>
      <c r="G9" s="29">
        <v>12.091849</v>
      </c>
      <c r="H9" s="29">
        <v>4.5962910000000008</v>
      </c>
      <c r="I9" s="32" t="s">
        <v>18</v>
      </c>
      <c r="J9" s="31">
        <v>2.57</v>
      </c>
      <c r="K9" s="46">
        <v>0.18433179723502291</v>
      </c>
      <c r="L9" s="32" t="s">
        <v>18</v>
      </c>
      <c r="M9" s="32" t="s">
        <v>18</v>
      </c>
      <c r="N9" s="32" t="s">
        <v>18</v>
      </c>
      <c r="O9" s="51" t="s">
        <v>18</v>
      </c>
      <c r="P9" s="51" t="s">
        <v>18</v>
      </c>
    </row>
    <row r="10" spans="1:16" x14ac:dyDescent="0.2">
      <c r="A10" s="28">
        <v>1916</v>
      </c>
      <c r="B10" s="32" t="s">
        <v>18</v>
      </c>
      <c r="C10" s="32" t="s">
        <v>18</v>
      </c>
      <c r="D10" s="48" t="s">
        <v>18</v>
      </c>
      <c r="E10" s="29">
        <v>9.4159439999999996</v>
      </c>
      <c r="F10" s="29">
        <v>5.5913349999999999</v>
      </c>
      <c r="G10" s="29">
        <v>15.007279</v>
      </c>
      <c r="H10" s="29">
        <v>3.8246089999999997</v>
      </c>
      <c r="I10" s="32" t="s">
        <v>18</v>
      </c>
      <c r="J10" s="31">
        <v>2.54</v>
      </c>
      <c r="K10" s="46">
        <v>-1.1673151750972721E-2</v>
      </c>
      <c r="L10" s="32" t="s">
        <v>18</v>
      </c>
      <c r="M10" s="32" t="s">
        <v>18</v>
      </c>
      <c r="N10" s="32" t="s">
        <v>18</v>
      </c>
      <c r="O10" s="51" t="s">
        <v>18</v>
      </c>
      <c r="P10" s="51" t="s">
        <v>18</v>
      </c>
    </row>
    <row r="11" spans="1:16" x14ac:dyDescent="0.2">
      <c r="A11" s="28">
        <v>1917</v>
      </c>
      <c r="B11" s="32" t="s">
        <v>18</v>
      </c>
      <c r="C11" s="32" t="s">
        <v>18</v>
      </c>
      <c r="D11" s="48" t="s">
        <v>18</v>
      </c>
      <c r="E11" s="29">
        <v>6.4927789999999996</v>
      </c>
      <c r="F11" s="29">
        <v>3.1917179999999998</v>
      </c>
      <c r="G11" s="29">
        <v>9.6844970000000004</v>
      </c>
      <c r="H11" s="29">
        <v>3.3010609999999998</v>
      </c>
      <c r="I11" s="32" t="s">
        <v>18</v>
      </c>
      <c r="J11" s="31">
        <v>3.77</v>
      </c>
      <c r="K11" s="46">
        <v>0.48425196850393704</v>
      </c>
      <c r="L11" s="32" t="s">
        <v>18</v>
      </c>
      <c r="M11" s="32" t="s">
        <v>18</v>
      </c>
      <c r="N11" s="32" t="s">
        <v>18</v>
      </c>
      <c r="O11" s="51" t="s">
        <v>18</v>
      </c>
      <c r="P11" s="51" t="s">
        <v>18</v>
      </c>
    </row>
    <row r="12" spans="1:16" x14ac:dyDescent="0.2">
      <c r="A12" s="28">
        <v>1918</v>
      </c>
      <c r="B12" s="32" t="s">
        <v>18</v>
      </c>
      <c r="C12" s="32" t="s">
        <v>18</v>
      </c>
      <c r="D12" s="48" t="s">
        <v>18</v>
      </c>
      <c r="E12" s="29">
        <v>4.63009</v>
      </c>
      <c r="F12" s="29">
        <v>1.796937</v>
      </c>
      <c r="G12" s="29">
        <v>6.4270269999999998</v>
      </c>
      <c r="H12" s="29">
        <v>2.8331530000000003</v>
      </c>
      <c r="I12" s="32" t="s">
        <v>18</v>
      </c>
      <c r="J12" s="31">
        <v>4.47</v>
      </c>
      <c r="K12" s="46">
        <v>0.18567639257294433</v>
      </c>
      <c r="L12" s="32" t="s">
        <v>18</v>
      </c>
      <c r="M12" s="32" t="s">
        <v>18</v>
      </c>
      <c r="N12" s="32" t="s">
        <v>18</v>
      </c>
      <c r="O12" s="51" t="s">
        <v>18</v>
      </c>
      <c r="P12" s="51" t="s">
        <v>18</v>
      </c>
    </row>
    <row r="13" spans="1:16" x14ac:dyDescent="0.2">
      <c r="A13" s="28">
        <v>1919</v>
      </c>
      <c r="B13" s="32" t="s">
        <v>18</v>
      </c>
      <c r="C13" s="32" t="s">
        <v>18</v>
      </c>
      <c r="D13" s="48" t="s">
        <v>18</v>
      </c>
      <c r="E13" s="29">
        <v>9.7371269999999992</v>
      </c>
      <c r="F13" s="29">
        <v>4.1244180000000004</v>
      </c>
      <c r="G13" s="29">
        <v>13.861545</v>
      </c>
      <c r="H13" s="29">
        <v>5.6127089999999988</v>
      </c>
      <c r="I13" s="32" t="s">
        <v>18</v>
      </c>
      <c r="J13" s="31">
        <v>3.92</v>
      </c>
      <c r="K13" s="46">
        <v>-0.12304250559284113</v>
      </c>
      <c r="L13" s="32" t="s">
        <v>18</v>
      </c>
      <c r="M13" s="32" t="s">
        <v>18</v>
      </c>
      <c r="N13" s="32" t="s">
        <v>18</v>
      </c>
      <c r="O13" s="51" t="s">
        <v>18</v>
      </c>
      <c r="P13" s="51" t="s">
        <v>18</v>
      </c>
    </row>
    <row r="14" spans="1:16" x14ac:dyDescent="0.2">
      <c r="A14" s="28">
        <v>1920</v>
      </c>
      <c r="B14" s="43">
        <v>119208</v>
      </c>
      <c r="C14" s="32" t="s">
        <v>18</v>
      </c>
      <c r="D14" s="48" t="s">
        <v>18</v>
      </c>
      <c r="E14" s="29">
        <v>8.0218749999999996</v>
      </c>
      <c r="F14" s="29">
        <v>14.403449</v>
      </c>
      <c r="G14" s="29">
        <v>22.425324</v>
      </c>
      <c r="H14" s="29">
        <v>-6.3815740000000005</v>
      </c>
      <c r="I14" s="31">
        <v>13.962400000000001</v>
      </c>
      <c r="J14" s="31">
        <v>3.34</v>
      </c>
      <c r="K14" s="46">
        <v>-0.14795918367346939</v>
      </c>
      <c r="L14" s="32" t="s">
        <v>18</v>
      </c>
      <c r="M14" s="32" t="s">
        <v>18</v>
      </c>
      <c r="N14" s="32" t="s">
        <v>18</v>
      </c>
      <c r="O14" s="51" t="s">
        <v>18</v>
      </c>
      <c r="P14" s="51" t="s">
        <v>18</v>
      </c>
    </row>
    <row r="15" spans="1:16" x14ac:dyDescent="0.2">
      <c r="A15" s="28">
        <v>1921</v>
      </c>
      <c r="B15" s="43">
        <v>116717</v>
      </c>
      <c r="C15" s="32" t="s">
        <v>18</v>
      </c>
      <c r="D15" s="48" t="s">
        <v>18</v>
      </c>
      <c r="E15" s="29">
        <v>5.7690630000000001</v>
      </c>
      <c r="F15" s="29">
        <v>4.4553520000000004</v>
      </c>
      <c r="G15" s="29">
        <v>10.224415</v>
      </c>
      <c r="H15" s="29">
        <v>1.3137109999999996</v>
      </c>
      <c r="I15" s="31">
        <v>17.500699999999998</v>
      </c>
      <c r="J15" s="31">
        <v>4.43</v>
      </c>
      <c r="K15" s="46">
        <v>0.32634730538922163</v>
      </c>
      <c r="L15" s="32" t="s">
        <v>18</v>
      </c>
      <c r="M15" s="32" t="s">
        <v>18</v>
      </c>
      <c r="N15" s="32" t="s">
        <v>18</v>
      </c>
      <c r="O15" s="51" t="s">
        <v>18</v>
      </c>
      <c r="P15" s="51" t="s">
        <v>18</v>
      </c>
    </row>
    <row r="16" spans="1:16" x14ac:dyDescent="0.2">
      <c r="A16" s="28">
        <v>1922</v>
      </c>
      <c r="B16" s="43">
        <v>127144</v>
      </c>
      <c r="C16" s="32" t="s">
        <v>18</v>
      </c>
      <c r="D16" s="48" t="s">
        <v>18</v>
      </c>
      <c r="E16" s="29">
        <v>7.0304169999999999</v>
      </c>
      <c r="F16" s="29">
        <v>4.124377</v>
      </c>
      <c r="G16" s="29">
        <v>11.154793999999999</v>
      </c>
      <c r="H16" s="29">
        <v>2.90604</v>
      </c>
      <c r="I16" s="31">
        <v>20.808599999999998</v>
      </c>
      <c r="J16" s="31">
        <v>4.3499999999999996</v>
      </c>
      <c r="K16" s="46">
        <v>-1.8058690744921058E-2</v>
      </c>
      <c r="L16" s="32" t="s">
        <v>18</v>
      </c>
      <c r="M16" s="32" t="s">
        <v>18</v>
      </c>
      <c r="N16" s="32" t="s">
        <v>18</v>
      </c>
      <c r="O16" s="51" t="s">
        <v>18</v>
      </c>
      <c r="P16" s="51" t="s">
        <v>18</v>
      </c>
    </row>
    <row r="17" spans="1:16" x14ac:dyDescent="0.2">
      <c r="A17" s="28">
        <v>1923</v>
      </c>
      <c r="B17" s="43">
        <v>117539</v>
      </c>
      <c r="C17" s="32" t="s">
        <v>18</v>
      </c>
      <c r="D17" s="48" t="s">
        <v>18</v>
      </c>
      <c r="E17" s="29">
        <v>6.1042829999999997</v>
      </c>
      <c r="F17" s="29">
        <v>4.6547689999999999</v>
      </c>
      <c r="G17" s="29">
        <v>10.759052000000001</v>
      </c>
      <c r="H17" s="29">
        <v>1.4495139999999997</v>
      </c>
      <c r="I17" s="31">
        <v>22.954899999999999</v>
      </c>
      <c r="J17" s="31">
        <v>4.5199999999999996</v>
      </c>
      <c r="K17" s="46">
        <v>3.9080459770114873E-2</v>
      </c>
      <c r="L17" s="32" t="s">
        <v>18</v>
      </c>
      <c r="M17" s="32" t="s">
        <v>18</v>
      </c>
      <c r="N17" s="32" t="s">
        <v>18</v>
      </c>
      <c r="O17" s="51" t="s">
        <v>18</v>
      </c>
      <c r="P17" s="51" t="s">
        <v>18</v>
      </c>
    </row>
    <row r="18" spans="1:16" x14ac:dyDescent="0.2">
      <c r="A18" s="28">
        <v>1924</v>
      </c>
      <c r="B18" s="43">
        <v>134379</v>
      </c>
      <c r="C18" s="32" t="s">
        <v>18</v>
      </c>
      <c r="D18" s="48" t="s">
        <v>18</v>
      </c>
      <c r="E18" s="29">
        <v>16.565232999999999</v>
      </c>
      <c r="F18" s="29">
        <v>12.003017</v>
      </c>
      <c r="G18" s="29">
        <v>28.568249999999999</v>
      </c>
      <c r="H18" s="29">
        <v>4.5622159999999994</v>
      </c>
      <c r="I18" s="31">
        <v>27.185099999999998</v>
      </c>
      <c r="J18" s="31">
        <v>4</v>
      </c>
      <c r="K18" s="46">
        <v>-0.11504424778761058</v>
      </c>
      <c r="L18" s="32" t="s">
        <v>18</v>
      </c>
      <c r="M18" s="32" t="s">
        <v>18</v>
      </c>
      <c r="N18" s="32" t="s">
        <v>18</v>
      </c>
      <c r="O18" s="51" t="s">
        <v>18</v>
      </c>
      <c r="P18" s="51" t="s">
        <v>18</v>
      </c>
    </row>
    <row r="19" spans="1:16" x14ac:dyDescent="0.2">
      <c r="A19" s="28">
        <v>1925</v>
      </c>
      <c r="B19" s="43">
        <v>133939</v>
      </c>
      <c r="C19" s="32" t="s">
        <v>18</v>
      </c>
      <c r="D19" s="48" t="s">
        <v>18</v>
      </c>
      <c r="E19" s="29">
        <v>16.416094999999999</v>
      </c>
      <c r="F19" s="29">
        <v>13.820944000000001</v>
      </c>
      <c r="G19" s="29">
        <v>30.237038999999999</v>
      </c>
      <c r="H19" s="29">
        <v>2.5951509999999978</v>
      </c>
      <c r="I19" s="31">
        <v>29.462499999999999</v>
      </c>
      <c r="J19" s="31">
        <v>4</v>
      </c>
      <c r="K19" s="46">
        <v>0</v>
      </c>
      <c r="L19" s="32" t="s">
        <v>18</v>
      </c>
      <c r="M19" s="32" t="s">
        <v>18</v>
      </c>
      <c r="N19" s="32" t="s">
        <v>18</v>
      </c>
      <c r="O19" s="51" t="s">
        <v>18</v>
      </c>
      <c r="P19" s="51" t="s">
        <v>18</v>
      </c>
    </row>
    <row r="20" spans="1:16" x14ac:dyDescent="0.2">
      <c r="A20" s="28">
        <v>1926</v>
      </c>
      <c r="B20" s="43">
        <v>148066</v>
      </c>
      <c r="C20" s="32" t="s">
        <v>18</v>
      </c>
      <c r="D20" s="48" t="s">
        <v>18</v>
      </c>
      <c r="E20" s="29">
        <v>18.96218</v>
      </c>
      <c r="F20" s="29">
        <v>13.825977</v>
      </c>
      <c r="G20" s="29">
        <v>32.788156999999998</v>
      </c>
      <c r="H20" s="29">
        <v>5.1362030000000001</v>
      </c>
      <c r="I20" s="31">
        <v>33.844499999999996</v>
      </c>
      <c r="J20" s="31">
        <v>4</v>
      </c>
      <c r="K20" s="46">
        <v>0</v>
      </c>
      <c r="L20" s="32" t="s">
        <v>18</v>
      </c>
      <c r="M20" s="32" t="s">
        <v>18</v>
      </c>
      <c r="N20" s="32" t="s">
        <v>18</v>
      </c>
      <c r="O20" s="51" t="s">
        <v>18</v>
      </c>
      <c r="P20" s="51" t="s">
        <v>18</v>
      </c>
    </row>
    <row r="21" spans="1:16" x14ac:dyDescent="0.2">
      <c r="A21" s="28">
        <v>1927</v>
      </c>
      <c r="B21" s="43">
        <v>134378</v>
      </c>
      <c r="C21" s="32" t="s">
        <v>18</v>
      </c>
      <c r="D21" s="48" t="s">
        <v>18</v>
      </c>
      <c r="E21" s="29">
        <v>18.058333000000001</v>
      </c>
      <c r="F21" s="29">
        <v>16.310784000000002</v>
      </c>
      <c r="G21" s="29">
        <v>34.369117000000003</v>
      </c>
      <c r="H21" s="29">
        <v>1.7475489999999994</v>
      </c>
      <c r="I21" s="31">
        <v>34.457700000000003</v>
      </c>
      <c r="J21" s="31">
        <v>4</v>
      </c>
      <c r="K21" s="46">
        <v>0</v>
      </c>
      <c r="L21" s="32" t="s">
        <v>18</v>
      </c>
      <c r="M21" s="32" t="s">
        <v>18</v>
      </c>
      <c r="N21" s="32" t="s">
        <v>18</v>
      </c>
      <c r="O21" s="51" t="s">
        <v>18</v>
      </c>
      <c r="P21" s="51" t="s">
        <v>18</v>
      </c>
    </row>
    <row r="22" spans="1:16" x14ac:dyDescent="0.2">
      <c r="A22" s="28">
        <v>1928</v>
      </c>
      <c r="B22" s="43">
        <v>141375</v>
      </c>
      <c r="C22" s="32" t="s">
        <v>18</v>
      </c>
      <c r="D22" s="48" t="s">
        <v>18</v>
      </c>
      <c r="E22" s="29">
        <v>19.635840999999999</v>
      </c>
      <c r="F22" s="29">
        <v>17.892709</v>
      </c>
      <c r="G22" s="29">
        <v>37.528549999999996</v>
      </c>
      <c r="H22" s="29">
        <v>1.7431319999999992</v>
      </c>
      <c r="I22" s="31">
        <v>32.726199999999999</v>
      </c>
      <c r="J22" s="31">
        <v>4</v>
      </c>
      <c r="K22" s="46">
        <v>0</v>
      </c>
      <c r="L22" s="32" t="s">
        <v>18</v>
      </c>
      <c r="M22" s="32" t="s">
        <v>18</v>
      </c>
      <c r="N22" s="32" t="s">
        <v>18</v>
      </c>
      <c r="O22" s="51" t="s">
        <v>18</v>
      </c>
      <c r="P22" s="51" t="s">
        <v>18</v>
      </c>
    </row>
    <row r="23" spans="1:16" x14ac:dyDescent="0.2">
      <c r="A23" s="28">
        <v>1929</v>
      </c>
      <c r="B23" s="43">
        <v>135563</v>
      </c>
      <c r="C23" s="32" t="s">
        <v>18</v>
      </c>
      <c r="D23" s="48" t="s">
        <v>18</v>
      </c>
      <c r="E23" s="29">
        <v>18.19791</v>
      </c>
      <c r="F23" s="29">
        <v>20.163936</v>
      </c>
      <c r="G23" s="29">
        <v>38.361846</v>
      </c>
      <c r="H23" s="29">
        <v>-1.9660259999999994</v>
      </c>
      <c r="I23" s="31">
        <v>23.519300000000001</v>
      </c>
      <c r="J23" s="31">
        <v>4</v>
      </c>
      <c r="K23" s="46">
        <v>0</v>
      </c>
      <c r="L23" s="32" t="s">
        <v>18</v>
      </c>
      <c r="M23" s="32" t="s">
        <v>18</v>
      </c>
      <c r="N23" s="32" t="s">
        <v>18</v>
      </c>
      <c r="O23" s="29">
        <v>104.6</v>
      </c>
      <c r="P23" s="29">
        <v>1056.5999999999999</v>
      </c>
    </row>
    <row r="24" spans="1:16" x14ac:dyDescent="0.2">
      <c r="A24" s="28">
        <v>1930</v>
      </c>
      <c r="B24" s="43">
        <v>142154</v>
      </c>
      <c r="C24" s="32" t="s">
        <v>18</v>
      </c>
      <c r="D24" s="48" t="s">
        <v>18</v>
      </c>
      <c r="E24" s="29">
        <v>16.330604000000001</v>
      </c>
      <c r="F24" s="29">
        <v>10.846590000000001</v>
      </c>
      <c r="G24" s="29">
        <v>27.177194</v>
      </c>
      <c r="H24" s="29">
        <v>5.4840140000000002</v>
      </c>
      <c r="I24" s="31">
        <v>23.557500000000001</v>
      </c>
      <c r="J24" s="31">
        <v>4</v>
      </c>
      <c r="K24" s="46">
        <v>0</v>
      </c>
      <c r="L24" s="32" t="s">
        <v>18</v>
      </c>
      <c r="M24" s="32" t="s">
        <v>18</v>
      </c>
      <c r="N24" s="32" t="s">
        <v>18</v>
      </c>
      <c r="O24" s="29">
        <v>92.2</v>
      </c>
      <c r="P24" s="29">
        <v>966.7</v>
      </c>
    </row>
    <row r="25" spans="1:16" x14ac:dyDescent="0.2">
      <c r="A25" s="28">
        <v>1931</v>
      </c>
      <c r="B25" s="43">
        <v>140360</v>
      </c>
      <c r="C25" s="32" t="s">
        <v>18</v>
      </c>
      <c r="D25" s="48" t="s">
        <v>18</v>
      </c>
      <c r="E25" s="29">
        <v>14.279222000000001</v>
      </c>
      <c r="F25" s="29">
        <v>8.6807809999999996</v>
      </c>
      <c r="G25" s="29">
        <v>22.960003</v>
      </c>
      <c r="H25" s="29">
        <v>5.5984410000000011</v>
      </c>
      <c r="I25" s="31">
        <v>15.509399999999999</v>
      </c>
      <c r="J25" s="31">
        <v>4</v>
      </c>
      <c r="K25" s="46">
        <v>0</v>
      </c>
      <c r="L25" s="32" t="s">
        <v>18</v>
      </c>
      <c r="M25" s="32" t="s">
        <v>18</v>
      </c>
      <c r="N25" s="32" t="s">
        <v>18</v>
      </c>
      <c r="O25" s="29">
        <v>77.400000000000006</v>
      </c>
      <c r="P25" s="29">
        <v>904.8</v>
      </c>
    </row>
    <row r="26" spans="1:16" x14ac:dyDescent="0.2">
      <c r="A26" s="28">
        <v>1932</v>
      </c>
      <c r="B26" s="43">
        <v>129122</v>
      </c>
      <c r="C26" s="32" t="s">
        <v>18</v>
      </c>
      <c r="D26" s="48" t="s">
        <v>18</v>
      </c>
      <c r="E26" s="29">
        <v>8.5308679999999999</v>
      </c>
      <c r="F26" s="29">
        <v>5.4534789999999997</v>
      </c>
      <c r="G26" s="29">
        <v>13.984347</v>
      </c>
      <c r="H26" s="29">
        <v>3.0773890000000002</v>
      </c>
      <c r="I26" s="31">
        <v>15.3134</v>
      </c>
      <c r="J26" s="31">
        <v>4.4000000000000004</v>
      </c>
      <c r="K26" s="46">
        <v>0.10000000000000009</v>
      </c>
      <c r="L26" s="32" t="s">
        <v>18</v>
      </c>
      <c r="M26" s="32" t="s">
        <v>18</v>
      </c>
      <c r="N26" s="32" t="s">
        <v>18</v>
      </c>
      <c r="O26" s="29">
        <v>59.5</v>
      </c>
      <c r="P26" s="29">
        <v>788.2</v>
      </c>
    </row>
    <row r="27" spans="1:16" x14ac:dyDescent="0.2">
      <c r="A27" s="28">
        <v>1933</v>
      </c>
      <c r="B27" s="43">
        <v>153814</v>
      </c>
      <c r="C27" s="32" t="s">
        <v>18</v>
      </c>
      <c r="D27" s="48" t="s">
        <v>18</v>
      </c>
      <c r="E27" s="29">
        <v>10.675115</v>
      </c>
      <c r="F27" s="29">
        <v>6.3461489999999996</v>
      </c>
      <c r="G27" s="29">
        <v>17.021263999999999</v>
      </c>
      <c r="H27" s="29">
        <v>4.3289660000000003</v>
      </c>
      <c r="I27" s="31">
        <v>21.604800000000001</v>
      </c>
      <c r="J27" s="31">
        <v>4.55</v>
      </c>
      <c r="K27" s="46">
        <v>3.409090909090895E-2</v>
      </c>
      <c r="L27" s="32" t="s">
        <v>18</v>
      </c>
      <c r="M27" s="32" t="s">
        <v>18</v>
      </c>
      <c r="N27" s="32" t="s">
        <v>18</v>
      </c>
      <c r="O27" s="29">
        <v>57.2</v>
      </c>
      <c r="P27" s="29">
        <v>778.3</v>
      </c>
    </row>
    <row r="28" spans="1:16" x14ac:dyDescent="0.2">
      <c r="A28" s="28">
        <v>1934</v>
      </c>
      <c r="B28" s="43">
        <v>135596</v>
      </c>
      <c r="C28" s="32" t="s">
        <v>18</v>
      </c>
      <c r="D28" s="48" t="s">
        <v>18</v>
      </c>
      <c r="E28" s="29">
        <v>8.6961510000000004</v>
      </c>
      <c r="F28" s="29">
        <v>8.7203820000000007</v>
      </c>
      <c r="G28" s="29">
        <v>17.416533000000001</v>
      </c>
      <c r="H28" s="29">
        <v>-2.4231000000000336E-2</v>
      </c>
      <c r="I28" s="31">
        <v>14.645899999999999</v>
      </c>
      <c r="J28" s="31">
        <v>4.25</v>
      </c>
      <c r="K28" s="46">
        <v>-6.5934065934065922E-2</v>
      </c>
      <c r="L28" s="32" t="s">
        <v>18</v>
      </c>
      <c r="M28" s="32" t="s">
        <v>18</v>
      </c>
      <c r="N28" s="32" t="s">
        <v>18</v>
      </c>
      <c r="O28" s="29">
        <v>66.8</v>
      </c>
      <c r="P28" s="29">
        <v>862.2</v>
      </c>
    </row>
    <row r="29" spans="1:16" x14ac:dyDescent="0.2">
      <c r="A29" s="28">
        <v>1935</v>
      </c>
      <c r="B29" s="43">
        <v>146910</v>
      </c>
      <c r="C29" s="32" t="s">
        <v>18</v>
      </c>
      <c r="D29" s="48" t="s">
        <v>18</v>
      </c>
      <c r="E29" s="29">
        <v>8.2501309999999997</v>
      </c>
      <c r="F29" s="29">
        <v>7.9746930000000003</v>
      </c>
      <c r="G29" s="29">
        <v>16.224823999999998</v>
      </c>
      <c r="H29" s="29">
        <v>0.27543799999999941</v>
      </c>
      <c r="I29" s="31">
        <v>10.638400000000001</v>
      </c>
      <c r="J29" s="31">
        <v>5.94</v>
      </c>
      <c r="K29" s="46">
        <v>0.39764705882352946</v>
      </c>
      <c r="L29" s="32" t="s">
        <v>18</v>
      </c>
      <c r="M29" s="32" t="s">
        <v>18</v>
      </c>
      <c r="N29" s="32" t="s">
        <v>18</v>
      </c>
      <c r="O29" s="29">
        <v>74.3</v>
      </c>
      <c r="P29" s="29">
        <v>939</v>
      </c>
    </row>
    <row r="30" spans="1:16" x14ac:dyDescent="0.2">
      <c r="A30" s="28">
        <v>1936</v>
      </c>
      <c r="B30" s="43">
        <v>156676</v>
      </c>
      <c r="C30" s="32" t="s">
        <v>18</v>
      </c>
      <c r="D30" s="48" t="s">
        <v>18</v>
      </c>
      <c r="E30" s="29">
        <v>8.8253939999999993</v>
      </c>
      <c r="F30" s="29">
        <v>9.3883220000000005</v>
      </c>
      <c r="G30" s="29">
        <v>18.213715999999998</v>
      </c>
      <c r="H30" s="29">
        <v>-0.56292800000000121</v>
      </c>
      <c r="I30" s="31">
        <v>9.8656000000000006</v>
      </c>
      <c r="J30" s="31">
        <v>6.13</v>
      </c>
      <c r="K30" s="46">
        <v>3.1986531986532007E-2</v>
      </c>
      <c r="L30" s="32" t="s">
        <v>18</v>
      </c>
      <c r="M30" s="32" t="s">
        <v>18</v>
      </c>
      <c r="N30" s="32" t="s">
        <v>18</v>
      </c>
      <c r="O30" s="29">
        <v>84.9</v>
      </c>
      <c r="P30" s="29">
        <v>1060.5</v>
      </c>
    </row>
    <row r="31" spans="1:16" x14ac:dyDescent="0.2">
      <c r="A31" s="28">
        <v>1937</v>
      </c>
      <c r="B31" s="43">
        <v>182660</v>
      </c>
      <c r="C31" s="32" t="s">
        <v>18</v>
      </c>
      <c r="D31" s="48" t="s">
        <v>18</v>
      </c>
      <c r="E31" s="29">
        <v>11.512097000000001</v>
      </c>
      <c r="F31" s="29">
        <v>11.878546999999999</v>
      </c>
      <c r="G31" s="29">
        <v>23.390644000000002</v>
      </c>
      <c r="H31" s="29">
        <v>-0.36644999999999861</v>
      </c>
      <c r="I31" s="31">
        <v>10.590999999999999</v>
      </c>
      <c r="J31" s="31">
        <v>5.61</v>
      </c>
      <c r="K31" s="46">
        <v>-8.4828711256117351E-2</v>
      </c>
      <c r="L31" s="32" t="s">
        <v>18</v>
      </c>
      <c r="M31" s="32" t="s">
        <v>18</v>
      </c>
      <c r="N31" s="32" t="s">
        <v>18</v>
      </c>
      <c r="O31" s="29">
        <v>93</v>
      </c>
      <c r="P31" s="29">
        <v>1114.5999999999999</v>
      </c>
    </row>
    <row r="32" spans="1:16" x14ac:dyDescent="0.2">
      <c r="A32" s="28">
        <v>1938</v>
      </c>
      <c r="B32" s="43">
        <v>193630</v>
      </c>
      <c r="C32" s="32" t="s">
        <v>18</v>
      </c>
      <c r="D32" s="48" t="s">
        <v>18</v>
      </c>
      <c r="E32" s="29">
        <v>10.145614</v>
      </c>
      <c r="F32" s="29">
        <v>12.620721</v>
      </c>
      <c r="G32" s="29">
        <v>22.766334999999998</v>
      </c>
      <c r="H32" s="29">
        <v>-2.4751069999999995</v>
      </c>
      <c r="I32" s="31">
        <v>9.0928000000000004</v>
      </c>
      <c r="J32" s="31">
        <v>5.61</v>
      </c>
      <c r="K32" s="46">
        <v>0</v>
      </c>
      <c r="L32" s="32" t="s">
        <v>18</v>
      </c>
      <c r="M32" s="32" t="s">
        <v>18</v>
      </c>
      <c r="N32" s="32" t="s">
        <v>18</v>
      </c>
      <c r="O32" s="29">
        <v>87.4</v>
      </c>
      <c r="P32" s="29">
        <v>1077.7</v>
      </c>
    </row>
    <row r="33" spans="1:16" x14ac:dyDescent="0.2">
      <c r="A33" s="28">
        <v>1939</v>
      </c>
      <c r="B33" s="43">
        <v>199245</v>
      </c>
      <c r="C33" s="32" t="s">
        <v>18</v>
      </c>
      <c r="D33" s="48" t="s">
        <v>18</v>
      </c>
      <c r="E33" s="29">
        <v>9.0864980000000006</v>
      </c>
      <c r="F33" s="29">
        <v>16.884962000000002</v>
      </c>
      <c r="G33" s="29">
        <v>25.97146</v>
      </c>
      <c r="H33" s="29">
        <v>-7.798464000000001</v>
      </c>
      <c r="I33" s="31">
        <v>10.552899999999999</v>
      </c>
      <c r="J33" s="31">
        <v>5.61</v>
      </c>
      <c r="K33" s="46">
        <v>0</v>
      </c>
      <c r="L33" s="32" t="s">
        <v>18</v>
      </c>
      <c r="M33" s="32" t="s">
        <v>18</v>
      </c>
      <c r="N33" s="32" t="s">
        <v>18</v>
      </c>
      <c r="O33" s="29">
        <v>93.5</v>
      </c>
      <c r="P33" s="29">
        <v>1163.5999999999999</v>
      </c>
    </row>
    <row r="34" spans="1:16" x14ac:dyDescent="0.2">
      <c r="A34" s="28">
        <v>1940</v>
      </c>
      <c r="B34" s="43">
        <v>191138</v>
      </c>
      <c r="C34" s="32" t="s">
        <v>18</v>
      </c>
      <c r="D34" s="48" t="s">
        <v>18</v>
      </c>
      <c r="E34" s="29">
        <v>7.4839070000000003</v>
      </c>
      <c r="F34" s="29">
        <v>16.840423000000001</v>
      </c>
      <c r="G34" s="29">
        <v>24.324330000000003</v>
      </c>
      <c r="H34" s="29">
        <v>-9.3565160000000009</v>
      </c>
      <c r="I34" s="31">
        <v>9.8109000000000002</v>
      </c>
      <c r="J34" s="31">
        <v>5.61</v>
      </c>
      <c r="K34" s="46">
        <v>0</v>
      </c>
      <c r="L34" s="32" t="s">
        <v>18</v>
      </c>
      <c r="M34" s="32" t="s">
        <v>18</v>
      </c>
      <c r="N34" s="32" t="s">
        <v>18</v>
      </c>
      <c r="O34" s="29">
        <v>102.9</v>
      </c>
      <c r="P34" s="29">
        <v>1266.0999999999999</v>
      </c>
    </row>
    <row r="35" spans="1:16" x14ac:dyDescent="0.2">
      <c r="A35" s="28">
        <v>1941</v>
      </c>
      <c r="B35" s="43">
        <v>213966</v>
      </c>
      <c r="C35" s="32" t="s">
        <v>18</v>
      </c>
      <c r="D35" s="48" t="s">
        <v>18</v>
      </c>
      <c r="E35" s="29">
        <v>10.230257</v>
      </c>
      <c r="F35" s="29">
        <v>17.797854000000001</v>
      </c>
      <c r="G35" s="29">
        <v>28.028111000000003</v>
      </c>
      <c r="H35" s="29">
        <v>-7.567597000000001</v>
      </c>
      <c r="I35" s="31">
        <v>10.683999999999999</v>
      </c>
      <c r="J35" s="31">
        <v>5.61</v>
      </c>
      <c r="K35" s="46">
        <v>0</v>
      </c>
      <c r="L35" s="32" t="s">
        <v>18</v>
      </c>
      <c r="M35" s="32" t="s">
        <v>18</v>
      </c>
      <c r="N35" s="32" t="s">
        <v>18</v>
      </c>
      <c r="O35" s="29">
        <v>129.4</v>
      </c>
      <c r="P35" s="29">
        <v>1490.3</v>
      </c>
    </row>
    <row r="36" spans="1:16" x14ac:dyDescent="0.2">
      <c r="A36" s="28">
        <v>1942</v>
      </c>
      <c r="B36" s="43">
        <v>191838</v>
      </c>
      <c r="C36" s="32" t="s">
        <v>18</v>
      </c>
      <c r="D36" s="48" t="s">
        <v>18</v>
      </c>
      <c r="E36" s="29">
        <v>10.576997</v>
      </c>
      <c r="F36" s="29">
        <v>12.287381</v>
      </c>
      <c r="G36" s="29">
        <v>22.864378000000002</v>
      </c>
      <c r="H36" s="29">
        <v>-1.7103839999999995</v>
      </c>
      <c r="I36" s="31">
        <v>13.4495</v>
      </c>
      <c r="J36" s="31">
        <v>5.61</v>
      </c>
      <c r="K36" s="46">
        <v>0</v>
      </c>
      <c r="L36" s="32" t="s">
        <v>18</v>
      </c>
      <c r="M36" s="32" t="s">
        <v>18</v>
      </c>
      <c r="N36" s="32" t="s">
        <v>18</v>
      </c>
      <c r="O36" s="29">
        <v>166</v>
      </c>
      <c r="P36" s="29">
        <v>1771.8</v>
      </c>
    </row>
    <row r="37" spans="1:16" x14ac:dyDescent="0.2">
      <c r="A37" s="28">
        <v>1943</v>
      </c>
      <c r="B37" s="43">
        <v>191517</v>
      </c>
      <c r="C37" s="32" t="s">
        <v>18</v>
      </c>
      <c r="D37" s="48" t="s">
        <v>18</v>
      </c>
      <c r="E37" s="29">
        <v>12.431761</v>
      </c>
      <c r="F37" s="29">
        <v>20.386664</v>
      </c>
      <c r="G37" s="29">
        <v>32.818424999999998</v>
      </c>
      <c r="H37" s="29">
        <v>-7.9549029999999998</v>
      </c>
      <c r="I37" s="31">
        <v>15.192</v>
      </c>
      <c r="J37" s="31">
        <v>5.61</v>
      </c>
      <c r="K37" s="46">
        <v>0</v>
      </c>
      <c r="L37" s="32" t="s">
        <v>18</v>
      </c>
      <c r="M37" s="32" t="s">
        <v>18</v>
      </c>
      <c r="N37" s="32" t="s">
        <v>18</v>
      </c>
      <c r="O37" s="29">
        <v>203.1</v>
      </c>
      <c r="P37" s="29">
        <v>2073.6999999999998</v>
      </c>
    </row>
    <row r="38" spans="1:16" x14ac:dyDescent="0.2">
      <c r="A38" s="28">
        <v>1944</v>
      </c>
      <c r="B38" s="43">
        <v>173479</v>
      </c>
      <c r="C38" s="32" t="s">
        <v>18</v>
      </c>
      <c r="D38" s="48" t="s">
        <v>18</v>
      </c>
      <c r="E38" s="29">
        <v>10.528373999999999</v>
      </c>
      <c r="F38" s="29">
        <v>21.539306</v>
      </c>
      <c r="G38" s="29">
        <v>32.067679999999996</v>
      </c>
      <c r="H38" s="29">
        <v>-11.010932</v>
      </c>
      <c r="I38" s="31">
        <v>15.64</v>
      </c>
      <c r="J38" s="31">
        <v>5.61</v>
      </c>
      <c r="K38" s="46">
        <v>0</v>
      </c>
      <c r="L38" s="32" t="s">
        <v>18</v>
      </c>
      <c r="M38" s="32" t="s">
        <v>18</v>
      </c>
      <c r="N38" s="32" t="s">
        <v>18</v>
      </c>
      <c r="O38" s="29">
        <v>224.6</v>
      </c>
      <c r="P38" s="29">
        <v>2239.4</v>
      </c>
    </row>
    <row r="39" spans="1:16" x14ac:dyDescent="0.2">
      <c r="A39" s="28">
        <v>1945</v>
      </c>
      <c r="B39" s="43">
        <v>197619</v>
      </c>
      <c r="C39" s="32" t="s">
        <v>18</v>
      </c>
      <c r="D39" s="48" t="s">
        <v>18</v>
      </c>
      <c r="E39" s="29">
        <v>11.611708999999999</v>
      </c>
      <c r="F39" s="29">
        <v>26.948734999999999</v>
      </c>
      <c r="G39" s="29">
        <v>38.560443999999997</v>
      </c>
      <c r="H39" s="29">
        <v>-15.337026</v>
      </c>
      <c r="I39" s="31">
        <v>16.100000000000001</v>
      </c>
      <c r="J39" s="31">
        <v>5.61</v>
      </c>
      <c r="K39" s="46">
        <v>0</v>
      </c>
      <c r="L39" s="32" t="s">
        <v>18</v>
      </c>
      <c r="M39" s="32" t="s">
        <v>18</v>
      </c>
      <c r="N39" s="32" t="s">
        <v>18</v>
      </c>
      <c r="O39" s="29">
        <v>228.2</v>
      </c>
      <c r="P39" s="29">
        <v>2217.8000000000002</v>
      </c>
    </row>
    <row r="40" spans="1:16" x14ac:dyDescent="0.2">
      <c r="A40" s="28">
        <v>1946</v>
      </c>
      <c r="B40" s="43">
        <v>218400</v>
      </c>
      <c r="C40" s="32" t="s">
        <v>18</v>
      </c>
      <c r="D40" s="48" t="s">
        <v>18</v>
      </c>
      <c r="E40" s="29">
        <v>14.337272</v>
      </c>
      <c r="F40" s="29">
        <v>33.041134999999997</v>
      </c>
      <c r="G40" s="29">
        <v>47.378406999999996</v>
      </c>
      <c r="H40" s="29">
        <v>-18.703862999999998</v>
      </c>
      <c r="I40" s="31">
        <v>19.32</v>
      </c>
      <c r="J40" s="31">
        <v>5.61</v>
      </c>
      <c r="K40" s="46">
        <v>0</v>
      </c>
      <c r="L40" s="32" t="s">
        <v>18</v>
      </c>
      <c r="M40" s="32" t="s">
        <v>18</v>
      </c>
      <c r="N40" s="32" t="s">
        <v>18</v>
      </c>
      <c r="O40" s="29">
        <v>227.8</v>
      </c>
      <c r="P40" s="29">
        <v>1960.9</v>
      </c>
    </row>
    <row r="41" spans="1:16" x14ac:dyDescent="0.2">
      <c r="A41" s="28">
        <v>1947</v>
      </c>
      <c r="B41" s="43">
        <v>259900</v>
      </c>
      <c r="C41" s="32" t="s">
        <v>18</v>
      </c>
      <c r="D41" s="48" t="s">
        <v>18</v>
      </c>
      <c r="E41" s="29">
        <v>23.023159</v>
      </c>
      <c r="F41" s="29">
        <v>48.079191000000002</v>
      </c>
      <c r="G41" s="29">
        <v>71.102350000000001</v>
      </c>
      <c r="H41" s="29">
        <v>-25.056032000000002</v>
      </c>
      <c r="I41" s="31">
        <v>27.14</v>
      </c>
      <c r="J41" s="31">
        <v>5.6</v>
      </c>
      <c r="K41" s="46">
        <v>-1.7825311942960553E-3</v>
      </c>
      <c r="L41" s="32" t="s">
        <v>18</v>
      </c>
      <c r="M41" s="32" t="s">
        <v>18</v>
      </c>
      <c r="N41" s="32" t="s">
        <v>18</v>
      </c>
      <c r="O41" s="29">
        <v>249.9</v>
      </c>
      <c r="P41" s="29">
        <v>1939.4</v>
      </c>
    </row>
    <row r="42" spans="1:16" x14ac:dyDescent="0.2">
      <c r="A42" s="28">
        <v>1948</v>
      </c>
      <c r="B42" s="43">
        <v>274700</v>
      </c>
      <c r="C42" s="32" t="s">
        <v>18</v>
      </c>
      <c r="D42" s="48" t="s">
        <v>18</v>
      </c>
      <c r="E42" s="29">
        <v>31.8399</v>
      </c>
      <c r="F42" s="29">
        <v>42.344378999999996</v>
      </c>
      <c r="G42" s="29">
        <v>74.184279000000004</v>
      </c>
      <c r="H42" s="29">
        <v>-10.504478999999996</v>
      </c>
      <c r="I42" s="31">
        <v>27.747199999999999</v>
      </c>
      <c r="J42" s="31">
        <v>5.6</v>
      </c>
      <c r="K42" s="46">
        <v>0</v>
      </c>
      <c r="L42" s="32" t="s">
        <v>18</v>
      </c>
      <c r="M42" s="32" t="s">
        <v>18</v>
      </c>
      <c r="N42" s="32" t="s">
        <v>18</v>
      </c>
      <c r="O42" s="29">
        <v>274.8</v>
      </c>
      <c r="P42" s="29">
        <v>2020</v>
      </c>
    </row>
    <row r="43" spans="1:16" x14ac:dyDescent="0.2">
      <c r="A43" s="28">
        <v>1949</v>
      </c>
      <c r="B43" s="43">
        <v>285800</v>
      </c>
      <c r="C43" s="32" t="s">
        <v>18</v>
      </c>
      <c r="D43" s="48" t="s">
        <v>18</v>
      </c>
      <c r="E43" s="29">
        <v>31.439388999999998</v>
      </c>
      <c r="F43" s="29">
        <v>43.351518999999996</v>
      </c>
      <c r="G43" s="29">
        <v>74.790908000000002</v>
      </c>
      <c r="H43" s="29">
        <v>-11.912129999999998</v>
      </c>
      <c r="I43" s="31">
        <v>29.565100000000001</v>
      </c>
      <c r="J43" s="31">
        <v>5.6</v>
      </c>
      <c r="K43" s="46">
        <v>0</v>
      </c>
      <c r="L43" s="32" t="s">
        <v>18</v>
      </c>
      <c r="M43" s="32" t="s">
        <v>18</v>
      </c>
      <c r="N43" s="32" t="s">
        <v>18</v>
      </c>
      <c r="O43" s="29">
        <v>272.8</v>
      </c>
      <c r="P43" s="29">
        <v>2008.9</v>
      </c>
    </row>
    <row r="44" spans="1:16" x14ac:dyDescent="0.2">
      <c r="A44" s="28">
        <v>1950</v>
      </c>
      <c r="B44" s="43">
        <v>297600</v>
      </c>
      <c r="C44" s="31">
        <v>35.15</v>
      </c>
      <c r="D44" s="48" t="s">
        <v>18</v>
      </c>
      <c r="E44" s="29">
        <v>54.2</v>
      </c>
      <c r="F44" s="29">
        <v>41.3</v>
      </c>
      <c r="G44" s="29">
        <v>95.5</v>
      </c>
      <c r="H44" s="29">
        <v>12.900000000000006</v>
      </c>
      <c r="I44" s="31">
        <v>42.869100000000003</v>
      </c>
      <c r="J44" s="31">
        <v>5.64</v>
      </c>
      <c r="K44" s="46">
        <v>7.1428571428571175E-3</v>
      </c>
      <c r="L44" s="31">
        <v>1</v>
      </c>
      <c r="M44" s="32" t="s">
        <v>18</v>
      </c>
      <c r="N44" s="32" t="s">
        <v>18</v>
      </c>
      <c r="O44" s="29">
        <v>300.2</v>
      </c>
      <c r="P44" s="29">
        <v>2184</v>
      </c>
    </row>
    <row r="45" spans="1:16" x14ac:dyDescent="0.2">
      <c r="A45" s="28">
        <v>1951</v>
      </c>
      <c r="B45" s="43">
        <v>305500</v>
      </c>
      <c r="C45" s="31">
        <v>37.54</v>
      </c>
      <c r="D45" s="46">
        <v>6.7994310099573241E-2</v>
      </c>
      <c r="E45" s="29">
        <v>62.2</v>
      </c>
      <c r="F45" s="29">
        <v>50.1</v>
      </c>
      <c r="G45" s="29">
        <v>112.30000000000001</v>
      </c>
      <c r="H45" s="29">
        <v>12.100000000000001</v>
      </c>
      <c r="I45" s="31">
        <v>53.263199999999998</v>
      </c>
      <c r="J45" s="31">
        <v>5.6</v>
      </c>
      <c r="K45" s="46">
        <v>-7.0921985815602939E-3</v>
      </c>
      <c r="L45" s="31">
        <v>1</v>
      </c>
      <c r="M45" s="32" t="s">
        <v>18</v>
      </c>
      <c r="N45" s="32" t="s">
        <v>18</v>
      </c>
      <c r="O45" s="29">
        <v>347.3</v>
      </c>
      <c r="P45" s="29">
        <v>2360</v>
      </c>
    </row>
    <row r="46" spans="1:16" x14ac:dyDescent="0.2">
      <c r="A46" s="28">
        <v>1952</v>
      </c>
      <c r="B46" s="43">
        <v>342500</v>
      </c>
      <c r="C46" s="31">
        <v>36.49</v>
      </c>
      <c r="D46" s="46">
        <v>-2.7970165157165661E-2</v>
      </c>
      <c r="E46" s="29">
        <v>72.900000000000006</v>
      </c>
      <c r="F46" s="29">
        <v>60.6</v>
      </c>
      <c r="G46" s="29">
        <v>133.5</v>
      </c>
      <c r="H46" s="29">
        <v>12.300000000000004</v>
      </c>
      <c r="I46" s="31">
        <v>53.2286</v>
      </c>
      <c r="J46" s="31">
        <v>5.6</v>
      </c>
      <c r="K46" s="46">
        <v>0</v>
      </c>
      <c r="L46" s="31">
        <v>1.1499999999999999</v>
      </c>
      <c r="M46" s="32" t="s">
        <v>18</v>
      </c>
      <c r="N46" s="32" t="s">
        <v>18</v>
      </c>
      <c r="O46" s="29">
        <v>367.7</v>
      </c>
      <c r="P46" s="29">
        <v>2456.1</v>
      </c>
    </row>
    <row r="47" spans="1:16" x14ac:dyDescent="0.2">
      <c r="A47" s="28">
        <v>1953</v>
      </c>
      <c r="B47" s="43">
        <v>394600</v>
      </c>
      <c r="C47" s="31">
        <v>36.75</v>
      </c>
      <c r="D47" s="46">
        <v>7.1252397917236365E-3</v>
      </c>
      <c r="E47" s="29">
        <v>80.099999999999994</v>
      </c>
      <c r="F47" s="29">
        <v>65.7</v>
      </c>
      <c r="G47" s="29">
        <v>145.80000000000001</v>
      </c>
      <c r="H47" s="29">
        <v>14.399999999999991</v>
      </c>
      <c r="I47" s="31">
        <v>54.645400000000002</v>
      </c>
      <c r="J47" s="31">
        <v>5.6</v>
      </c>
      <c r="K47" s="46">
        <v>0</v>
      </c>
      <c r="L47" s="31">
        <v>1.5</v>
      </c>
      <c r="M47" s="32" t="s">
        <v>18</v>
      </c>
      <c r="N47" s="32" t="s">
        <v>18</v>
      </c>
      <c r="O47" s="29">
        <v>389.7</v>
      </c>
      <c r="P47" s="29">
        <v>2571.4</v>
      </c>
    </row>
    <row r="48" spans="1:16" x14ac:dyDescent="0.2">
      <c r="A48" s="28">
        <v>1954</v>
      </c>
      <c r="B48" s="43">
        <v>397900</v>
      </c>
      <c r="C48" s="31">
        <v>37.880000000000003</v>
      </c>
      <c r="D48" s="46">
        <v>3.074829931972789E-2</v>
      </c>
      <c r="E48" s="29">
        <v>84.5</v>
      </c>
      <c r="F48" s="29">
        <v>72.2</v>
      </c>
      <c r="G48" s="29">
        <v>156.69999999999999</v>
      </c>
      <c r="H48" s="29">
        <v>12.299999999999997</v>
      </c>
      <c r="I48" s="31">
        <v>68.902100000000004</v>
      </c>
      <c r="J48" s="31">
        <v>5.6</v>
      </c>
      <c r="K48" s="46">
        <v>0</v>
      </c>
      <c r="L48" s="31">
        <v>1.5</v>
      </c>
      <c r="M48" s="32" t="s">
        <v>18</v>
      </c>
      <c r="N48" s="32" t="s">
        <v>18</v>
      </c>
      <c r="O48" s="29">
        <v>391.1</v>
      </c>
      <c r="P48" s="29">
        <v>2556.9</v>
      </c>
    </row>
    <row r="49" spans="1:16" x14ac:dyDescent="0.2">
      <c r="A49" s="28">
        <v>1955</v>
      </c>
      <c r="B49" s="43">
        <v>443900</v>
      </c>
      <c r="C49" s="31">
        <v>39.450000000000003</v>
      </c>
      <c r="D49" s="46">
        <v>4.1446673706441395E-2</v>
      </c>
      <c r="E49" s="29">
        <v>81.2</v>
      </c>
      <c r="F49" s="29">
        <v>78.599999999999994</v>
      </c>
      <c r="G49" s="29">
        <v>159.80000000000001</v>
      </c>
      <c r="H49" s="29">
        <v>2.6000000000000085</v>
      </c>
      <c r="I49" s="31">
        <v>60.844000000000001</v>
      </c>
      <c r="J49" s="31">
        <v>5.6</v>
      </c>
      <c r="K49" s="46">
        <v>0</v>
      </c>
      <c r="L49" s="31">
        <v>1.5</v>
      </c>
      <c r="M49" s="32" t="s">
        <v>18</v>
      </c>
      <c r="N49" s="32" t="s">
        <v>18</v>
      </c>
      <c r="O49" s="29">
        <v>426.2</v>
      </c>
      <c r="P49" s="29">
        <v>2739</v>
      </c>
    </row>
    <row r="50" spans="1:16" x14ac:dyDescent="0.2">
      <c r="A50" s="28">
        <v>1956</v>
      </c>
      <c r="B50" s="43">
        <v>431200</v>
      </c>
      <c r="C50" s="31">
        <v>39.86</v>
      </c>
      <c r="D50" s="46">
        <v>1.0392902408111526E-2</v>
      </c>
      <c r="E50" s="29">
        <v>68.5</v>
      </c>
      <c r="F50" s="29">
        <v>82.6</v>
      </c>
      <c r="G50" s="29">
        <v>151.1</v>
      </c>
      <c r="H50" s="29">
        <v>-14.099999999999994</v>
      </c>
      <c r="I50" s="31">
        <v>68.096100000000007</v>
      </c>
      <c r="J50" s="31">
        <v>5.6</v>
      </c>
      <c r="K50" s="46">
        <v>0</v>
      </c>
      <c r="L50" s="31">
        <v>1.5</v>
      </c>
      <c r="M50" s="32" t="s">
        <v>18</v>
      </c>
      <c r="N50" s="32" t="s">
        <v>18</v>
      </c>
      <c r="O50" s="29">
        <v>450.1</v>
      </c>
      <c r="P50" s="29">
        <v>2797.4</v>
      </c>
    </row>
    <row r="51" spans="1:16" x14ac:dyDescent="0.2">
      <c r="A51" s="28">
        <v>1957</v>
      </c>
      <c r="B51" s="43">
        <v>467900</v>
      </c>
      <c r="C51" s="31">
        <v>40.659999999999997</v>
      </c>
      <c r="D51" s="46">
        <v>2.007024586051176E-2</v>
      </c>
      <c r="E51" s="29">
        <v>84.9</v>
      </c>
      <c r="F51" s="29">
        <v>92.8</v>
      </c>
      <c r="G51" s="29">
        <v>177.7</v>
      </c>
      <c r="H51" s="29">
        <v>-7.8999999999999915</v>
      </c>
      <c r="I51" s="31">
        <v>63.680300000000003</v>
      </c>
      <c r="J51" s="31">
        <v>5.6</v>
      </c>
      <c r="K51" s="46">
        <v>0</v>
      </c>
      <c r="L51" s="31">
        <v>1.5</v>
      </c>
      <c r="M51" s="32" t="s">
        <v>18</v>
      </c>
      <c r="N51" s="32" t="s">
        <v>18</v>
      </c>
      <c r="O51" s="29">
        <v>474.9</v>
      </c>
      <c r="P51" s="29">
        <v>2856.3</v>
      </c>
    </row>
    <row r="52" spans="1:16" x14ac:dyDescent="0.2">
      <c r="A52" s="28">
        <v>1958</v>
      </c>
      <c r="B52" s="43">
        <v>525900</v>
      </c>
      <c r="C52" s="31">
        <v>41.73</v>
      </c>
      <c r="D52" s="46">
        <v>2.6315789473684292E-2</v>
      </c>
      <c r="E52" s="29">
        <v>92.9</v>
      </c>
      <c r="F52" s="29">
        <v>90.1</v>
      </c>
      <c r="G52" s="29">
        <v>183</v>
      </c>
      <c r="H52" s="29">
        <v>2.8000000000000114</v>
      </c>
      <c r="I52" s="31">
        <v>50.480499999999999</v>
      </c>
      <c r="J52" s="31">
        <v>5.6</v>
      </c>
      <c r="K52" s="46">
        <v>0</v>
      </c>
      <c r="L52" s="31">
        <v>1.5</v>
      </c>
      <c r="M52" s="32" t="s">
        <v>18</v>
      </c>
      <c r="N52" s="32" t="s">
        <v>18</v>
      </c>
      <c r="O52" s="29">
        <v>482</v>
      </c>
      <c r="P52" s="29">
        <v>2835.3</v>
      </c>
    </row>
    <row r="53" spans="1:16" x14ac:dyDescent="0.2">
      <c r="A53" s="28">
        <v>1959</v>
      </c>
      <c r="B53" s="43">
        <v>545200</v>
      </c>
      <c r="C53" s="31">
        <v>41.85</v>
      </c>
      <c r="D53" s="46">
        <v>2.8756290438534116E-3</v>
      </c>
      <c r="E53" s="29">
        <v>77.400000000000006</v>
      </c>
      <c r="F53" s="29">
        <v>92.8</v>
      </c>
      <c r="G53" s="29">
        <v>170.2</v>
      </c>
      <c r="H53" s="29">
        <v>-15.399999999999991</v>
      </c>
      <c r="I53" s="31">
        <v>42.494199999999999</v>
      </c>
      <c r="J53" s="31">
        <v>5.6</v>
      </c>
      <c r="K53" s="46">
        <v>0</v>
      </c>
      <c r="L53" s="31">
        <v>1.5</v>
      </c>
      <c r="M53" s="32" t="s">
        <v>18</v>
      </c>
      <c r="N53" s="32" t="s">
        <v>18</v>
      </c>
      <c r="O53" s="29">
        <v>522.5</v>
      </c>
      <c r="P53" s="29">
        <v>3031</v>
      </c>
    </row>
    <row r="54" spans="1:16" x14ac:dyDescent="0.2">
      <c r="A54" s="28">
        <v>1960</v>
      </c>
      <c r="B54" s="43">
        <v>592700</v>
      </c>
      <c r="C54" s="31">
        <v>42.18</v>
      </c>
      <c r="D54" s="46">
        <v>7.8853046594982157E-3</v>
      </c>
      <c r="E54" s="29">
        <v>85.3</v>
      </c>
      <c r="F54" s="29">
        <v>99.7</v>
      </c>
      <c r="G54" s="29">
        <v>185</v>
      </c>
      <c r="H54" s="29">
        <v>-14.400000000000006</v>
      </c>
      <c r="I54" s="31">
        <v>44.719499999999996</v>
      </c>
      <c r="J54" s="31">
        <v>5.6</v>
      </c>
      <c r="K54" s="46">
        <v>0</v>
      </c>
      <c r="L54" s="31">
        <v>1.5</v>
      </c>
      <c r="M54" s="32" t="s">
        <v>18</v>
      </c>
      <c r="N54" s="32" t="s">
        <v>18</v>
      </c>
      <c r="O54" s="29">
        <v>543.29999999999995</v>
      </c>
      <c r="P54" s="29">
        <v>3108.7</v>
      </c>
    </row>
    <row r="55" spans="1:16" x14ac:dyDescent="0.2">
      <c r="A55" s="28">
        <v>1961</v>
      </c>
      <c r="B55" s="43">
        <v>617300</v>
      </c>
      <c r="C55" s="31">
        <v>43.21</v>
      </c>
      <c r="D55" s="46">
        <v>2.4419155998103292E-2</v>
      </c>
      <c r="E55" s="29">
        <v>85.2</v>
      </c>
      <c r="F55" s="29">
        <v>97.4</v>
      </c>
      <c r="G55" s="29">
        <v>182.60000000000002</v>
      </c>
      <c r="H55" s="29">
        <v>-12.200000000000003</v>
      </c>
      <c r="I55" s="31">
        <v>39.719200000000001</v>
      </c>
      <c r="J55" s="31">
        <v>6</v>
      </c>
      <c r="K55" s="46">
        <v>7.1428571428571397E-2</v>
      </c>
      <c r="L55" s="31">
        <v>1.5</v>
      </c>
      <c r="M55" s="32" t="s">
        <v>18</v>
      </c>
      <c r="N55" s="32" t="s">
        <v>18</v>
      </c>
      <c r="O55" s="29">
        <v>563.29999999999995</v>
      </c>
      <c r="P55" s="29">
        <v>3188.1</v>
      </c>
    </row>
    <row r="56" spans="1:16" x14ac:dyDescent="0.2">
      <c r="A56" s="28">
        <v>1962</v>
      </c>
      <c r="B56" s="43">
        <v>655100</v>
      </c>
      <c r="C56" s="31">
        <v>44.36</v>
      </c>
      <c r="D56" s="46">
        <v>2.6614209673686551E-2</v>
      </c>
      <c r="E56" s="29">
        <v>93.8</v>
      </c>
      <c r="F56" s="29">
        <v>103.2</v>
      </c>
      <c r="G56" s="29">
        <v>197</v>
      </c>
      <c r="H56" s="29">
        <v>-9.4000000000000057</v>
      </c>
      <c r="I56" s="31">
        <v>38.787500000000001</v>
      </c>
      <c r="J56" s="31">
        <v>6.6</v>
      </c>
      <c r="K56" s="46">
        <v>9.9999999999999867E-2</v>
      </c>
      <c r="L56" s="31">
        <v>1.5</v>
      </c>
      <c r="M56" s="32" t="s">
        <v>18</v>
      </c>
      <c r="N56" s="32" t="s">
        <v>18</v>
      </c>
      <c r="O56" s="29">
        <v>605.1</v>
      </c>
      <c r="P56" s="29">
        <v>3383.1</v>
      </c>
    </row>
    <row r="57" spans="1:16" x14ac:dyDescent="0.2">
      <c r="A57" s="28">
        <v>1963</v>
      </c>
      <c r="B57" s="43">
        <v>711300</v>
      </c>
      <c r="C57" s="31">
        <v>45.7</v>
      </c>
      <c r="D57" s="46">
        <v>3.020739404869266E-2</v>
      </c>
      <c r="E57" s="29">
        <v>94.9</v>
      </c>
      <c r="F57" s="29">
        <v>112.7</v>
      </c>
      <c r="G57" s="29">
        <v>207.60000000000002</v>
      </c>
      <c r="H57" s="29">
        <v>-17.799999999999997</v>
      </c>
      <c r="I57" s="31">
        <v>38.095100000000002</v>
      </c>
      <c r="J57" s="31">
        <v>6.6</v>
      </c>
      <c r="K57" s="46">
        <v>0</v>
      </c>
      <c r="L57" s="31">
        <v>1.5</v>
      </c>
      <c r="M57" s="32" t="s">
        <v>18</v>
      </c>
      <c r="N57" s="32" t="s">
        <v>18</v>
      </c>
      <c r="O57" s="29">
        <v>638.6</v>
      </c>
      <c r="P57" s="29">
        <v>3530.4</v>
      </c>
    </row>
    <row r="58" spans="1:16" x14ac:dyDescent="0.2">
      <c r="A58" s="28">
        <v>1964</v>
      </c>
      <c r="B58" s="43">
        <v>745900</v>
      </c>
      <c r="C58" s="31">
        <v>46.82</v>
      </c>
      <c r="D58" s="46">
        <v>2.4507658643325936E-2</v>
      </c>
      <c r="E58" s="29">
        <v>114.4</v>
      </c>
      <c r="F58" s="29">
        <v>125.8</v>
      </c>
      <c r="G58" s="29">
        <v>240.2</v>
      </c>
      <c r="H58" s="29">
        <v>-11.399999999999991</v>
      </c>
      <c r="I58" s="31">
        <v>43.389400000000002</v>
      </c>
      <c r="J58" s="31">
        <v>6.6</v>
      </c>
      <c r="K58" s="46">
        <v>0</v>
      </c>
      <c r="L58" s="31">
        <v>2.75</v>
      </c>
      <c r="M58" s="32" t="s">
        <v>18</v>
      </c>
      <c r="N58" s="32" t="s">
        <v>18</v>
      </c>
      <c r="O58" s="29">
        <v>685.8</v>
      </c>
      <c r="P58" s="29">
        <v>3734</v>
      </c>
    </row>
    <row r="59" spans="1:16" x14ac:dyDescent="0.2">
      <c r="A59" s="28">
        <v>1965</v>
      </c>
      <c r="B59" s="43">
        <v>813500</v>
      </c>
      <c r="C59" s="31">
        <v>46.51</v>
      </c>
      <c r="D59" s="46">
        <v>-6.6211020931226106E-3</v>
      </c>
      <c r="E59" s="29">
        <v>111.7</v>
      </c>
      <c r="F59" s="29">
        <v>160.9</v>
      </c>
      <c r="G59" s="29">
        <v>272.60000000000002</v>
      </c>
      <c r="H59" s="29">
        <v>-49.2</v>
      </c>
      <c r="I59" s="31">
        <v>44.663899999999998</v>
      </c>
      <c r="J59" s="31">
        <v>6.6</v>
      </c>
      <c r="K59" s="46">
        <v>0</v>
      </c>
      <c r="L59" s="31">
        <v>4</v>
      </c>
      <c r="M59" s="32" t="s">
        <v>18</v>
      </c>
      <c r="N59" s="31">
        <v>2.11</v>
      </c>
      <c r="O59" s="29">
        <v>743.7</v>
      </c>
      <c r="P59" s="29">
        <v>3976.7</v>
      </c>
    </row>
    <row r="60" spans="1:16" x14ac:dyDescent="0.2">
      <c r="A60" s="28">
        <v>1966</v>
      </c>
      <c r="B60" s="43">
        <v>876800</v>
      </c>
      <c r="C60" s="31">
        <v>46.6</v>
      </c>
      <c r="D60" s="46">
        <v>1.9350677273706207E-3</v>
      </c>
      <c r="E60" s="29">
        <v>135.69999999999999</v>
      </c>
      <c r="F60" s="29">
        <v>162.1</v>
      </c>
      <c r="G60" s="29">
        <v>297.79999999999995</v>
      </c>
      <c r="H60" s="29">
        <v>-26.400000000000006</v>
      </c>
      <c r="I60" s="31">
        <v>44.156599999999997</v>
      </c>
      <c r="J60" s="31">
        <v>6.6</v>
      </c>
      <c r="K60" s="46">
        <v>0</v>
      </c>
      <c r="L60" s="31">
        <v>4</v>
      </c>
      <c r="M60" s="32" t="s">
        <v>18</v>
      </c>
      <c r="N60" s="31">
        <v>2.11</v>
      </c>
      <c r="O60" s="29">
        <v>815</v>
      </c>
      <c r="P60" s="29">
        <v>4238.8999999999996</v>
      </c>
    </row>
    <row r="61" spans="1:16" x14ac:dyDescent="0.2">
      <c r="A61" s="28">
        <v>1967</v>
      </c>
      <c r="B61" s="43">
        <v>930500</v>
      </c>
      <c r="C61" s="31">
        <v>47.16</v>
      </c>
      <c r="D61" s="46">
        <v>1.2017167381974225E-2</v>
      </c>
      <c r="E61" s="29">
        <v>143.30000000000001</v>
      </c>
      <c r="F61" s="29">
        <v>173.7</v>
      </c>
      <c r="G61" s="29">
        <v>317</v>
      </c>
      <c r="H61" s="29">
        <v>-30.399999999999977</v>
      </c>
      <c r="I61" s="31">
        <v>38.193899999999999</v>
      </c>
      <c r="J61" s="31">
        <v>6.6</v>
      </c>
      <c r="K61" s="46">
        <v>0</v>
      </c>
      <c r="L61" s="31">
        <v>4</v>
      </c>
      <c r="M61" s="32" t="s">
        <v>18</v>
      </c>
      <c r="N61" s="31">
        <v>2.11</v>
      </c>
      <c r="O61" s="29">
        <v>861.7</v>
      </c>
      <c r="P61" s="29">
        <v>4355.2</v>
      </c>
    </row>
    <row r="62" spans="1:16" x14ac:dyDescent="0.2">
      <c r="A62" s="28">
        <v>1968</v>
      </c>
      <c r="B62" s="43">
        <v>1002100</v>
      </c>
      <c r="C62" s="31">
        <v>49.05</v>
      </c>
      <c r="D62" s="46">
        <v>4.0076335877862634E-2</v>
      </c>
      <c r="E62" s="29">
        <v>170</v>
      </c>
      <c r="F62" s="29">
        <v>193.7</v>
      </c>
      <c r="G62" s="29">
        <v>363.7</v>
      </c>
      <c r="H62" s="29">
        <v>-23.699999999999989</v>
      </c>
      <c r="I62" s="31">
        <v>37.324599999999997</v>
      </c>
      <c r="J62" s="31">
        <v>6.6</v>
      </c>
      <c r="K62" s="46">
        <v>0</v>
      </c>
      <c r="L62" s="31">
        <v>6</v>
      </c>
      <c r="M62" s="32" t="s">
        <v>18</v>
      </c>
      <c r="N62" s="31">
        <v>2.11</v>
      </c>
      <c r="O62" s="29">
        <v>942.5</v>
      </c>
      <c r="P62" s="29">
        <v>4569</v>
      </c>
    </row>
    <row r="63" spans="1:16" x14ac:dyDescent="0.2">
      <c r="A63" s="28">
        <v>1969</v>
      </c>
      <c r="B63" s="43">
        <v>1068800</v>
      </c>
      <c r="C63" s="31">
        <v>50.38</v>
      </c>
      <c r="D63" s="46">
        <v>2.7115188583078709E-2</v>
      </c>
      <c r="E63" s="29">
        <v>189.6</v>
      </c>
      <c r="F63" s="29">
        <v>221.5</v>
      </c>
      <c r="G63" s="29">
        <v>411.1</v>
      </c>
      <c r="H63" s="29">
        <v>-31.900000000000006</v>
      </c>
      <c r="I63" s="31">
        <v>37.846400000000003</v>
      </c>
      <c r="J63" s="31">
        <v>6.6</v>
      </c>
      <c r="K63" s="46">
        <v>0</v>
      </c>
      <c r="L63" s="31">
        <v>6</v>
      </c>
      <c r="M63" s="32" t="s">
        <v>18</v>
      </c>
      <c r="N63" s="31">
        <v>2.11</v>
      </c>
      <c r="O63" s="29">
        <v>1019.9</v>
      </c>
      <c r="P63" s="29">
        <v>4712.5</v>
      </c>
    </row>
    <row r="64" spans="1:16" x14ac:dyDescent="0.2">
      <c r="A64" s="28">
        <v>1970</v>
      </c>
      <c r="B64" s="43">
        <v>1139400</v>
      </c>
      <c r="C64" s="31">
        <v>52.72</v>
      </c>
      <c r="D64" s="46">
        <v>4.6447002778880364E-2</v>
      </c>
      <c r="E64" s="29">
        <v>231</v>
      </c>
      <c r="F64" s="29">
        <v>286.8</v>
      </c>
      <c r="G64" s="29">
        <v>517.79999999999995</v>
      </c>
      <c r="H64" s="29">
        <v>-55.800000000000011</v>
      </c>
      <c r="I64" s="31">
        <v>48.7333</v>
      </c>
      <c r="J64" s="31">
        <v>6.6</v>
      </c>
      <c r="K64" s="46">
        <v>0</v>
      </c>
      <c r="L64" s="31">
        <v>6</v>
      </c>
      <c r="M64" s="32" t="s">
        <v>18</v>
      </c>
      <c r="N64" s="31">
        <v>2.11</v>
      </c>
      <c r="O64" s="29">
        <v>1075.9000000000001</v>
      </c>
      <c r="P64" s="29">
        <v>4722</v>
      </c>
    </row>
    <row r="65" spans="1:16" x14ac:dyDescent="0.2">
      <c r="A65" s="28">
        <v>1971</v>
      </c>
      <c r="B65" s="43">
        <v>1214500</v>
      </c>
      <c r="C65" s="31">
        <v>54.35</v>
      </c>
      <c r="D65" s="46">
        <v>3.0918057663126053E-2</v>
      </c>
      <c r="E65" s="29">
        <v>224.6</v>
      </c>
      <c r="F65" s="29">
        <v>316.3</v>
      </c>
      <c r="G65" s="29">
        <v>540.9</v>
      </c>
      <c r="H65" s="29">
        <v>-91.700000000000017</v>
      </c>
      <c r="I65" s="31">
        <v>42.683399999999999</v>
      </c>
      <c r="J65" s="31">
        <v>6.6</v>
      </c>
      <c r="K65" s="46">
        <v>0</v>
      </c>
      <c r="L65" s="31">
        <v>6</v>
      </c>
      <c r="M65" s="31">
        <v>7.11</v>
      </c>
      <c r="N65" s="31">
        <v>2.57</v>
      </c>
      <c r="O65" s="29">
        <v>1167.8</v>
      </c>
      <c r="P65" s="29">
        <v>4877.6000000000004</v>
      </c>
    </row>
    <row r="66" spans="1:16" x14ac:dyDescent="0.2">
      <c r="A66" s="28">
        <v>1972</v>
      </c>
      <c r="B66" s="43">
        <v>1321400</v>
      </c>
      <c r="C66" s="31">
        <v>56.85</v>
      </c>
      <c r="D66" s="46">
        <v>4.5998160073597028E-2</v>
      </c>
      <c r="E66" s="29">
        <v>278.89999999999998</v>
      </c>
      <c r="F66" s="29">
        <v>337.1</v>
      </c>
      <c r="G66" s="29">
        <v>616</v>
      </c>
      <c r="H66" s="29">
        <v>-58.200000000000045</v>
      </c>
      <c r="I66" s="31">
        <v>41.5122</v>
      </c>
      <c r="J66" s="31">
        <v>6.6</v>
      </c>
      <c r="K66" s="46">
        <v>0</v>
      </c>
      <c r="L66" s="31">
        <v>6</v>
      </c>
      <c r="M66" s="31">
        <v>6</v>
      </c>
      <c r="N66" s="31">
        <v>2.8</v>
      </c>
      <c r="O66" s="29">
        <v>1282.4000000000001</v>
      </c>
      <c r="P66" s="29">
        <v>5134.3</v>
      </c>
    </row>
    <row r="67" spans="1:16" x14ac:dyDescent="0.2">
      <c r="A67" s="28">
        <v>1973</v>
      </c>
      <c r="B67" s="43">
        <v>1424500</v>
      </c>
      <c r="C67" s="31">
        <v>65.5</v>
      </c>
      <c r="D67" s="46">
        <v>0.15215479331574322</v>
      </c>
      <c r="E67" s="29">
        <v>344.3</v>
      </c>
      <c r="F67" s="29">
        <v>411.6</v>
      </c>
      <c r="G67" s="29">
        <v>755.90000000000009</v>
      </c>
      <c r="H67" s="29">
        <v>-67.300000000000011</v>
      </c>
      <c r="I67" s="31">
        <v>59.314100000000003</v>
      </c>
      <c r="J67" s="31">
        <v>6.7</v>
      </c>
      <c r="K67" s="46">
        <v>1.5151515151515138E-2</v>
      </c>
      <c r="L67" s="31">
        <v>6</v>
      </c>
      <c r="M67" s="31">
        <v>9.4</v>
      </c>
      <c r="N67" s="31">
        <v>3.14</v>
      </c>
      <c r="O67" s="29">
        <v>1428.5</v>
      </c>
      <c r="P67" s="29">
        <v>5424.1</v>
      </c>
    </row>
    <row r="68" spans="1:16" x14ac:dyDescent="0.2">
      <c r="A68" s="28">
        <v>1974</v>
      </c>
      <c r="B68" s="43">
        <v>1502900</v>
      </c>
      <c r="C68" s="31">
        <v>85.2</v>
      </c>
      <c r="D68" s="46">
        <v>0.30076335877862603</v>
      </c>
      <c r="E68" s="29">
        <v>440.1</v>
      </c>
      <c r="F68" s="29">
        <v>648.79999999999995</v>
      </c>
      <c r="G68" s="29">
        <v>1088.9000000000001</v>
      </c>
      <c r="H68" s="29">
        <v>-208.69999999999993</v>
      </c>
      <c r="I68" s="31">
        <v>63.817999999999998</v>
      </c>
      <c r="J68" s="31">
        <v>8.1</v>
      </c>
      <c r="K68" s="46">
        <v>0.20895522388059695</v>
      </c>
      <c r="L68" s="31">
        <v>6.5</v>
      </c>
      <c r="M68" s="31">
        <v>10.84</v>
      </c>
      <c r="N68" s="31">
        <v>11.22</v>
      </c>
      <c r="O68" s="29">
        <v>1548.8</v>
      </c>
      <c r="P68" s="29">
        <v>5396</v>
      </c>
    </row>
    <row r="69" spans="1:16" x14ac:dyDescent="0.2">
      <c r="A69" s="28">
        <v>1975</v>
      </c>
      <c r="B69" s="43">
        <v>1534460</v>
      </c>
      <c r="C69" s="31">
        <v>100</v>
      </c>
      <c r="D69" s="46">
        <v>0.17370892018779349</v>
      </c>
      <c r="E69" s="29">
        <v>493</v>
      </c>
      <c r="F69" s="29">
        <v>627.29999999999995</v>
      </c>
      <c r="G69" s="29">
        <v>1120.3</v>
      </c>
      <c r="H69" s="29">
        <v>-134.29999999999995</v>
      </c>
      <c r="I69" s="31">
        <v>57.693899999999999</v>
      </c>
      <c r="J69" s="31">
        <v>8.6</v>
      </c>
      <c r="K69" s="46">
        <v>6.1728395061728447E-2</v>
      </c>
      <c r="L69" s="31">
        <v>9</v>
      </c>
      <c r="M69" s="31">
        <v>7.75</v>
      </c>
      <c r="N69" s="31">
        <v>10.6</v>
      </c>
      <c r="O69" s="29">
        <v>1688.9</v>
      </c>
      <c r="P69" s="29">
        <v>5385.4</v>
      </c>
    </row>
    <row r="70" spans="1:16" x14ac:dyDescent="0.2">
      <c r="A70" s="28">
        <v>1976</v>
      </c>
      <c r="B70" s="43">
        <v>1619130</v>
      </c>
      <c r="C70" s="31">
        <v>103.49</v>
      </c>
      <c r="D70" s="46">
        <v>3.4899999999999931E-2</v>
      </c>
      <c r="E70" s="29">
        <v>592.4</v>
      </c>
      <c r="F70" s="29">
        <v>695.5</v>
      </c>
      <c r="G70" s="29">
        <v>1287.9000000000001</v>
      </c>
      <c r="H70" s="29">
        <v>-103.10000000000002</v>
      </c>
      <c r="I70" s="31">
        <v>110.6583</v>
      </c>
      <c r="J70" s="31">
        <v>8.6</v>
      </c>
      <c r="K70" s="46">
        <v>0</v>
      </c>
      <c r="L70" s="31">
        <v>9</v>
      </c>
      <c r="M70" s="31">
        <v>6.12</v>
      </c>
      <c r="N70" s="31">
        <v>11.83</v>
      </c>
      <c r="O70" s="29">
        <v>1877.6</v>
      </c>
      <c r="P70" s="29">
        <v>5675.4</v>
      </c>
    </row>
    <row r="71" spans="1:16" x14ac:dyDescent="0.2">
      <c r="A71" s="28">
        <v>1977</v>
      </c>
      <c r="B71" s="43">
        <v>1763300</v>
      </c>
      <c r="C71" s="31">
        <v>107.81</v>
      </c>
      <c r="D71" s="46">
        <v>4.1743163590685084E-2</v>
      </c>
      <c r="E71" s="29">
        <v>827.8</v>
      </c>
      <c r="F71" s="29">
        <v>925.1</v>
      </c>
      <c r="G71" s="29">
        <v>1752.9</v>
      </c>
      <c r="H71" s="29">
        <v>-97.300000000000068</v>
      </c>
      <c r="I71" s="31">
        <v>217.4607</v>
      </c>
      <c r="J71" s="31">
        <v>8.6</v>
      </c>
      <c r="K71" s="46">
        <v>0</v>
      </c>
      <c r="L71" s="31">
        <v>8</v>
      </c>
      <c r="M71" s="31">
        <v>6.37</v>
      </c>
      <c r="N71" s="31">
        <v>12.84</v>
      </c>
      <c r="O71" s="29">
        <v>2086</v>
      </c>
      <c r="P71" s="29">
        <v>5937</v>
      </c>
    </row>
    <row r="72" spans="1:16" x14ac:dyDescent="0.2">
      <c r="A72" s="28">
        <v>1978</v>
      </c>
      <c r="B72" s="43">
        <v>1873906</v>
      </c>
      <c r="C72" s="31">
        <v>114.29</v>
      </c>
      <c r="D72" s="46">
        <v>6.0105741582413552E-2</v>
      </c>
      <c r="E72" s="29">
        <v>863.9</v>
      </c>
      <c r="F72" s="29">
        <v>1049.5</v>
      </c>
      <c r="G72" s="29">
        <v>1913.4</v>
      </c>
      <c r="H72" s="29">
        <v>-185.60000000000002</v>
      </c>
      <c r="I72" s="31">
        <v>167.3503</v>
      </c>
      <c r="J72" s="31">
        <v>8.6</v>
      </c>
      <c r="K72" s="46">
        <v>0</v>
      </c>
      <c r="L72" s="31">
        <v>9.0399999999999991</v>
      </c>
      <c r="M72" s="31">
        <v>9.1999999999999993</v>
      </c>
      <c r="N72" s="31">
        <v>12.95</v>
      </c>
      <c r="O72" s="29">
        <v>2356.6</v>
      </c>
      <c r="P72" s="29">
        <v>6267.2</v>
      </c>
    </row>
    <row r="73" spans="1:16" x14ac:dyDescent="0.2">
      <c r="A73" s="28">
        <v>1979</v>
      </c>
      <c r="B73" s="43">
        <v>1966418</v>
      </c>
      <c r="C73" s="31">
        <v>124.79</v>
      </c>
      <c r="D73" s="46">
        <v>9.1871554816694401E-2</v>
      </c>
      <c r="E73" s="29">
        <v>942.1</v>
      </c>
      <c r="F73" s="29">
        <v>1257.2</v>
      </c>
      <c r="G73" s="29">
        <v>2199.3000000000002</v>
      </c>
      <c r="H73" s="29">
        <v>-315.10000000000002</v>
      </c>
      <c r="I73" s="31">
        <v>148.94560000000001</v>
      </c>
      <c r="J73" s="31">
        <v>8.6</v>
      </c>
      <c r="K73" s="46">
        <v>0</v>
      </c>
      <c r="L73" s="31">
        <v>12.79</v>
      </c>
      <c r="M73" s="31">
        <v>12.15</v>
      </c>
      <c r="N73" s="31">
        <v>29.22</v>
      </c>
      <c r="O73" s="29">
        <v>2632.1</v>
      </c>
      <c r="P73" s="29">
        <v>6466.2</v>
      </c>
    </row>
    <row r="74" spans="1:16" x14ac:dyDescent="0.2">
      <c r="A74" s="28">
        <v>1980</v>
      </c>
      <c r="B74" s="43">
        <v>1981247</v>
      </c>
      <c r="C74" s="31">
        <v>147.4</v>
      </c>
      <c r="D74" s="46">
        <v>0.18118438977482176</v>
      </c>
      <c r="E74" s="29">
        <v>1000.9</v>
      </c>
      <c r="F74" s="29">
        <v>1375.2</v>
      </c>
      <c r="G74" s="29">
        <v>2376.1</v>
      </c>
      <c r="H74" s="29">
        <v>-374.30000000000007</v>
      </c>
      <c r="I74" s="31">
        <v>158.82169999999999</v>
      </c>
      <c r="J74" s="31">
        <v>9.6</v>
      </c>
      <c r="K74" s="46">
        <v>0.11627906976744184</v>
      </c>
      <c r="L74" s="31">
        <v>18.47</v>
      </c>
      <c r="M74" s="31">
        <v>14.03</v>
      </c>
      <c r="N74" s="31">
        <v>35.706666666666671</v>
      </c>
      <c r="O74" s="29">
        <v>2862.5</v>
      </c>
      <c r="P74" s="29">
        <v>6450.4</v>
      </c>
    </row>
    <row r="75" spans="1:16" x14ac:dyDescent="0.2">
      <c r="A75" s="28">
        <v>1981</v>
      </c>
      <c r="B75" s="43">
        <v>1936393.4201942792</v>
      </c>
      <c r="C75" s="31">
        <v>202.03</v>
      </c>
      <c r="D75" s="46">
        <v>0.37062415196743559</v>
      </c>
      <c r="E75" s="29">
        <v>1002.6</v>
      </c>
      <c r="F75" s="29">
        <v>1090.5999999999999</v>
      </c>
      <c r="G75" s="29">
        <v>2093.1999999999998</v>
      </c>
      <c r="H75" s="29">
        <v>-87.999999999999886</v>
      </c>
      <c r="I75" s="31">
        <v>114.6895</v>
      </c>
      <c r="J75" s="31">
        <v>21.4</v>
      </c>
      <c r="K75" s="46">
        <v>1.2291666666666665</v>
      </c>
      <c r="L75" s="31">
        <v>20.824999999999999</v>
      </c>
      <c r="M75" s="31">
        <v>16.72</v>
      </c>
      <c r="N75" s="31">
        <v>34.038333333333327</v>
      </c>
      <c r="O75" s="29">
        <v>3211</v>
      </c>
      <c r="P75" s="29">
        <v>6617.7</v>
      </c>
    </row>
    <row r="76" spans="1:16" x14ac:dyDescent="0.2">
      <c r="A76" s="28">
        <v>1982</v>
      </c>
      <c r="B76" s="43">
        <v>1795316.6033734167</v>
      </c>
      <c r="C76" s="31">
        <v>384.1</v>
      </c>
      <c r="D76" s="46">
        <v>0.90120279166460437</v>
      </c>
      <c r="E76" s="29">
        <v>869</v>
      </c>
      <c r="F76" s="29">
        <v>804.9</v>
      </c>
      <c r="G76" s="29">
        <v>1673.9</v>
      </c>
      <c r="H76" s="29">
        <v>64.100000000000023</v>
      </c>
      <c r="I76" s="31">
        <v>116.0532</v>
      </c>
      <c r="J76" s="31">
        <v>38.5</v>
      </c>
      <c r="K76" s="46">
        <v>0.7990654205607477</v>
      </c>
      <c r="L76" s="31">
        <v>21.791666666666668</v>
      </c>
      <c r="M76" s="31">
        <v>13.6</v>
      </c>
      <c r="N76" s="31">
        <v>31.544166666666673</v>
      </c>
      <c r="O76" s="29">
        <v>3345</v>
      </c>
      <c r="P76" s="29">
        <v>6491.3</v>
      </c>
    </row>
    <row r="77" spans="1:16" x14ac:dyDescent="0.2">
      <c r="A77" s="28">
        <v>1983</v>
      </c>
      <c r="B77" s="43">
        <v>1846715.5274893434</v>
      </c>
      <c r="C77" s="31">
        <v>509.41</v>
      </c>
      <c r="D77" s="46">
        <v>0.32624316584222868</v>
      </c>
      <c r="E77" s="29">
        <v>942.4</v>
      </c>
      <c r="F77" s="29">
        <v>981.3</v>
      </c>
      <c r="G77" s="29">
        <v>1923.6999999999998</v>
      </c>
      <c r="H77" s="29">
        <v>-38.899999999999977</v>
      </c>
      <c r="I77" s="31">
        <v>97.686300000000003</v>
      </c>
      <c r="J77" s="31">
        <v>43.859464285714274</v>
      </c>
      <c r="K77" s="46">
        <v>0.13920686456400722</v>
      </c>
      <c r="L77" s="31">
        <v>23.129032258064516</v>
      </c>
      <c r="M77" s="31">
        <v>9.93</v>
      </c>
      <c r="N77" s="31">
        <v>29.469166666666666</v>
      </c>
      <c r="O77" s="29">
        <v>3638.1</v>
      </c>
      <c r="P77" s="29">
        <v>6792</v>
      </c>
    </row>
    <row r="78" spans="1:16" x14ac:dyDescent="0.2">
      <c r="A78" s="28">
        <v>1984</v>
      </c>
      <c r="B78" s="43">
        <v>1994898.0054423788</v>
      </c>
      <c r="C78" s="31">
        <v>570.28</v>
      </c>
      <c r="D78" s="46">
        <v>0.11949117606642967</v>
      </c>
      <c r="E78" s="29">
        <v>1116.7</v>
      </c>
      <c r="F78" s="29">
        <v>1098.0999999999999</v>
      </c>
      <c r="G78" s="29">
        <v>2214.8000000000002</v>
      </c>
      <c r="H78" s="29">
        <v>18.600000000000136</v>
      </c>
      <c r="I78" s="31">
        <v>108.7717</v>
      </c>
      <c r="J78" s="31">
        <v>44.534991039426529</v>
      </c>
      <c r="K78" s="46">
        <v>1.5402074893383633E-2</v>
      </c>
      <c r="L78" s="31">
        <v>18.650537634408604</v>
      </c>
      <c r="M78" s="31">
        <v>11.29</v>
      </c>
      <c r="N78" s="31">
        <v>28.545833333333334</v>
      </c>
      <c r="O78" s="29">
        <v>4040.7</v>
      </c>
      <c r="P78" s="29">
        <v>7285</v>
      </c>
    </row>
    <row r="79" spans="1:16" x14ac:dyDescent="0.2">
      <c r="A79" s="28">
        <v>1985</v>
      </c>
      <c r="B79" s="43">
        <v>2009292.5307561725</v>
      </c>
      <c r="C79" s="31">
        <v>656.11</v>
      </c>
      <c r="D79" s="46">
        <v>0.15050501508031155</v>
      </c>
      <c r="E79" s="29">
        <v>1081.8</v>
      </c>
      <c r="F79" s="29">
        <v>1120.8</v>
      </c>
      <c r="G79" s="29">
        <v>2202.6</v>
      </c>
      <c r="H79" s="29">
        <v>-39</v>
      </c>
      <c r="I79" s="31">
        <v>117.7585</v>
      </c>
      <c r="J79" s="31">
        <v>50.473145481310802</v>
      </c>
      <c r="K79" s="46">
        <v>0.13333682803769431</v>
      </c>
      <c r="L79" s="31">
        <v>20</v>
      </c>
      <c r="M79" s="31">
        <v>8.64</v>
      </c>
      <c r="N79" s="31">
        <v>27.370833333333334</v>
      </c>
      <c r="O79" s="29">
        <v>4346.7</v>
      </c>
      <c r="P79" s="29">
        <v>7593.8</v>
      </c>
    </row>
    <row r="80" spans="1:16" x14ac:dyDescent="0.2">
      <c r="A80" s="28">
        <v>1986</v>
      </c>
      <c r="B80" s="43">
        <v>2120533.4223811715</v>
      </c>
      <c r="C80" s="31">
        <v>733.78</v>
      </c>
      <c r="D80" s="46">
        <v>0.1183795400161558</v>
      </c>
      <c r="E80" s="29">
        <v>1234.5</v>
      </c>
      <c r="F80" s="29">
        <v>1187.5</v>
      </c>
      <c r="G80" s="29">
        <v>2422</v>
      </c>
      <c r="H80" s="29">
        <v>47</v>
      </c>
      <c r="I80" s="31">
        <v>190.79839999999999</v>
      </c>
      <c r="J80" s="31">
        <v>55.981588261648753</v>
      </c>
      <c r="K80" s="46">
        <v>0.10913611045655203</v>
      </c>
      <c r="L80" s="31">
        <v>19.708333333333332</v>
      </c>
      <c r="M80" s="31">
        <v>6.8137999999999996</v>
      </c>
      <c r="N80" s="31">
        <v>14.171666666666665</v>
      </c>
      <c r="O80" s="29">
        <v>4590.2</v>
      </c>
      <c r="P80" s="29">
        <v>7860.5</v>
      </c>
    </row>
    <row r="81" spans="1:16" x14ac:dyDescent="0.2">
      <c r="A81" s="28">
        <v>1987</v>
      </c>
      <c r="B81" s="43">
        <v>2221567.2869654801</v>
      </c>
      <c r="C81" s="31">
        <v>857.39</v>
      </c>
      <c r="D81" s="46">
        <v>0.1684564855951376</v>
      </c>
      <c r="E81" s="29">
        <v>1297.5999999999999</v>
      </c>
      <c r="F81" s="29">
        <v>1426</v>
      </c>
      <c r="G81" s="29">
        <v>2723.6</v>
      </c>
      <c r="H81" s="29">
        <v>-128.40000000000009</v>
      </c>
      <c r="I81" s="31">
        <v>110.9688</v>
      </c>
      <c r="J81" s="31">
        <v>62.780023041474635</v>
      </c>
      <c r="K81" s="46">
        <v>0.12144054841836782</v>
      </c>
      <c r="L81" s="31">
        <v>20.5</v>
      </c>
      <c r="M81" s="31">
        <v>7.3196599999999998</v>
      </c>
      <c r="N81" s="31">
        <v>18.198333333333334</v>
      </c>
      <c r="O81" s="29">
        <v>4870.2</v>
      </c>
      <c r="P81" s="29">
        <v>8132.6</v>
      </c>
    </row>
    <row r="82" spans="1:16" x14ac:dyDescent="0.2">
      <c r="A82" s="28">
        <v>1988</v>
      </c>
      <c r="B82" s="43">
        <v>2297813.7789594354</v>
      </c>
      <c r="C82" s="31">
        <v>1035.96</v>
      </c>
      <c r="D82" s="46">
        <v>0.20827161501767</v>
      </c>
      <c r="E82" s="29">
        <v>1447.2</v>
      </c>
      <c r="F82" s="29">
        <v>1514.7</v>
      </c>
      <c r="G82" s="29">
        <v>2961.9</v>
      </c>
      <c r="H82" s="29">
        <v>-67.5</v>
      </c>
      <c r="I82" s="31">
        <v>121.6769</v>
      </c>
      <c r="J82" s="31">
        <v>75.805282814238041</v>
      </c>
      <c r="K82" s="46">
        <v>0.20747459369612642</v>
      </c>
      <c r="L82" s="31">
        <v>23.333333333333332</v>
      </c>
      <c r="M82" s="31">
        <v>8.1325299999999991</v>
      </c>
      <c r="N82" s="31">
        <v>14.769166666666665</v>
      </c>
      <c r="O82" s="29">
        <v>5252.6</v>
      </c>
      <c r="P82" s="29">
        <v>8474.5</v>
      </c>
    </row>
    <row r="83" spans="1:16" x14ac:dyDescent="0.2">
      <c r="A83" s="28">
        <v>1989</v>
      </c>
      <c r="B83" s="43">
        <v>2428008.3346430701</v>
      </c>
      <c r="C83" s="31">
        <v>1206.99</v>
      </c>
      <c r="D83" s="46">
        <v>0.16509324684350735</v>
      </c>
      <c r="E83" s="29">
        <v>1690.9</v>
      </c>
      <c r="F83" s="29">
        <v>1858.9</v>
      </c>
      <c r="G83" s="29">
        <v>3549.8</v>
      </c>
      <c r="H83" s="29">
        <v>-168</v>
      </c>
      <c r="I83" s="31">
        <v>100.91678420310296</v>
      </c>
      <c r="J83" s="31">
        <v>81.504617895545309</v>
      </c>
      <c r="K83" s="46">
        <v>7.5183877293533374E-2</v>
      </c>
      <c r="L83" s="31">
        <v>23.166666666666668</v>
      </c>
      <c r="M83" s="31">
        <v>9.2606000000000002</v>
      </c>
      <c r="N83" s="31">
        <v>17.905833333333334</v>
      </c>
      <c r="O83" s="29">
        <v>5657.7</v>
      </c>
      <c r="P83" s="29">
        <v>8786.4</v>
      </c>
    </row>
    <row r="84" spans="1:16" x14ac:dyDescent="0.2">
      <c r="A84" s="28">
        <v>1990</v>
      </c>
      <c r="B84" s="43">
        <v>2514276.0334418472</v>
      </c>
      <c r="C84" s="31">
        <v>1436.85</v>
      </c>
      <c r="D84" s="46">
        <v>0.19044068302140027</v>
      </c>
      <c r="E84" s="29">
        <v>1765</v>
      </c>
      <c r="F84" s="29">
        <v>2132.5</v>
      </c>
      <c r="G84" s="29">
        <v>3897.5</v>
      </c>
      <c r="H84" s="29">
        <v>-367.5</v>
      </c>
      <c r="I84" s="31">
        <v>80.700427490956926</v>
      </c>
      <c r="J84" s="31">
        <v>91.570017921146956</v>
      </c>
      <c r="K84" s="46">
        <v>0.12349484342716943</v>
      </c>
      <c r="L84" s="31">
        <v>26.645833333333332</v>
      </c>
      <c r="M84" s="31">
        <v>8.3157700000000006</v>
      </c>
      <c r="N84" s="31">
        <v>22.984999999999999</v>
      </c>
      <c r="O84" s="29">
        <v>5979.6</v>
      </c>
      <c r="P84" s="29">
        <v>8955</v>
      </c>
    </row>
    <row r="85" spans="1:16" x14ac:dyDescent="0.2">
      <c r="A85" s="28">
        <v>1991</v>
      </c>
      <c r="B85" s="43">
        <v>2571241.7130745812</v>
      </c>
      <c r="C85" s="31">
        <v>1849.3601000149836</v>
      </c>
      <c r="D85" s="46">
        <v>0.28709336396630381</v>
      </c>
      <c r="E85" s="29">
        <v>1898.7</v>
      </c>
      <c r="F85" s="29">
        <v>2146.8000000000002</v>
      </c>
      <c r="G85" s="29">
        <v>4045.5</v>
      </c>
      <c r="H85" s="29">
        <v>-248.10000000000014</v>
      </c>
      <c r="I85" s="31">
        <v>83.821939586645485</v>
      </c>
      <c r="J85" s="31">
        <v>122.42789170506913</v>
      </c>
      <c r="K85" s="46">
        <v>0.33698665223036861</v>
      </c>
      <c r="L85" s="31">
        <v>31.891129032258064</v>
      </c>
      <c r="M85" s="31">
        <v>6.0800400000000003</v>
      </c>
      <c r="N85" s="31">
        <v>19.3675</v>
      </c>
      <c r="O85" s="29">
        <v>6174</v>
      </c>
      <c r="P85" s="29">
        <v>8948.4</v>
      </c>
    </row>
    <row r="86" spans="1:16" x14ac:dyDescent="0.2">
      <c r="A86" s="28">
        <v>1992</v>
      </c>
      <c r="B86" s="43">
        <v>2806563.4129044828</v>
      </c>
      <c r="C86" s="31">
        <v>2252.3030922770672</v>
      </c>
      <c r="D86" s="46">
        <v>0.21788238659351356</v>
      </c>
      <c r="E86" s="29">
        <v>2386.4</v>
      </c>
      <c r="F86" s="29">
        <v>2729.6</v>
      </c>
      <c r="G86" s="29">
        <v>5116</v>
      </c>
      <c r="H86" s="29">
        <v>-343.19999999999982</v>
      </c>
      <c r="I86" s="31">
        <v>62.617150573936527</v>
      </c>
      <c r="J86" s="31">
        <v>134.48192045173647</v>
      </c>
      <c r="K86" s="46">
        <v>9.8458191011780993E-2</v>
      </c>
      <c r="L86" s="31">
        <v>19.590725806451612</v>
      </c>
      <c r="M86" s="31">
        <v>3.9269500000000002</v>
      </c>
      <c r="N86" s="31">
        <v>19.035833333333333</v>
      </c>
      <c r="O86" s="29">
        <v>6539.3</v>
      </c>
      <c r="P86" s="29">
        <v>9266.6</v>
      </c>
    </row>
    <row r="87" spans="1:16" x14ac:dyDescent="0.2">
      <c r="A87" s="28">
        <v>1993</v>
      </c>
      <c r="B87" s="43">
        <v>3014632.3505357415</v>
      </c>
      <c r="C87" s="31">
        <v>2472.6117540348478</v>
      </c>
      <c r="D87" s="46">
        <v>9.7814837848954728E-2</v>
      </c>
      <c r="E87" s="29">
        <v>2625.1</v>
      </c>
      <c r="F87" s="29">
        <v>3274.5</v>
      </c>
      <c r="G87" s="29">
        <v>5899.6</v>
      </c>
      <c r="H87" s="29">
        <v>-649.40000000000009</v>
      </c>
      <c r="I87" s="31">
        <v>64.132780082987551</v>
      </c>
      <c r="J87" s="31">
        <v>142.13186891961089</v>
      </c>
      <c r="K87" s="46">
        <v>5.688458673238439E-2</v>
      </c>
      <c r="L87" s="31">
        <v>20.372020609318998</v>
      </c>
      <c r="M87" s="31">
        <v>3.4268800000000001</v>
      </c>
      <c r="N87" s="31">
        <v>16.786666666666665</v>
      </c>
      <c r="O87" s="29">
        <v>6878.7</v>
      </c>
      <c r="P87" s="29">
        <v>9521</v>
      </c>
    </row>
    <row r="88" spans="1:16" x14ac:dyDescent="0.2">
      <c r="A88" s="28">
        <v>1994</v>
      </c>
      <c r="B88" s="43">
        <v>3157211.4323620796</v>
      </c>
      <c r="C88" s="31">
        <v>2807.2609543430808</v>
      </c>
      <c r="D88" s="46">
        <v>0.13534239646080581</v>
      </c>
      <c r="E88" s="29">
        <v>2881.6</v>
      </c>
      <c r="F88" s="29">
        <v>3506.2</v>
      </c>
      <c r="G88" s="29">
        <v>6387.7999999999993</v>
      </c>
      <c r="H88" s="29">
        <v>-624.59999999999991</v>
      </c>
      <c r="I88" s="31">
        <v>106.87009063444108</v>
      </c>
      <c r="J88" s="31">
        <v>157.0299612455197</v>
      </c>
      <c r="K88" s="46">
        <v>0.10481880270170163</v>
      </c>
      <c r="L88" s="31">
        <v>24.290924219150025</v>
      </c>
      <c r="M88" s="31">
        <v>5.0792700000000002</v>
      </c>
      <c r="N88" s="31">
        <v>15.948333333333332</v>
      </c>
      <c r="O88" s="29">
        <v>7308.8</v>
      </c>
      <c r="P88" s="29">
        <v>9905.4</v>
      </c>
    </row>
    <row r="89" spans="1:16" x14ac:dyDescent="0.2">
      <c r="A89" s="28">
        <v>1995</v>
      </c>
      <c r="B89" s="43">
        <v>3281001.7328742868</v>
      </c>
      <c r="C89" s="31">
        <v>3458.1490970824957</v>
      </c>
      <c r="D89" s="46">
        <v>0.23185879521903141</v>
      </c>
      <c r="E89" s="29">
        <v>3481.8</v>
      </c>
      <c r="F89" s="29">
        <v>3804.1</v>
      </c>
      <c r="G89" s="29">
        <v>7285.9</v>
      </c>
      <c r="H89" s="29">
        <v>-322.29999999999973</v>
      </c>
      <c r="I89" s="31">
        <v>149.38365758754864</v>
      </c>
      <c r="J89" s="31">
        <v>179.64806957245264</v>
      </c>
      <c r="K89" s="46">
        <v>0.14403689682868248</v>
      </c>
      <c r="L89" s="31">
        <v>31.185925499231953</v>
      </c>
      <c r="M89" s="31">
        <v>6.0960799999999997</v>
      </c>
      <c r="N89" s="31">
        <v>17.204166666666669</v>
      </c>
      <c r="O89" s="29">
        <v>7664.1</v>
      </c>
      <c r="P89" s="29">
        <v>10174.799999999999</v>
      </c>
    </row>
    <row r="90" spans="1:16" x14ac:dyDescent="0.2">
      <c r="A90" s="28">
        <v>1996</v>
      </c>
      <c r="B90" s="43">
        <v>3310091.7599402536</v>
      </c>
      <c r="C90" s="31">
        <v>4063.7474279185758</v>
      </c>
      <c r="D90" s="46">
        <v>0.17512209966510683</v>
      </c>
      <c r="E90" s="29">
        <v>3774.1</v>
      </c>
      <c r="F90" s="29">
        <v>4023.3</v>
      </c>
      <c r="G90" s="29">
        <v>7797.4</v>
      </c>
      <c r="H90" s="29">
        <v>-249.20000000000027</v>
      </c>
      <c r="I90" s="31">
        <v>111.99241945672772</v>
      </c>
      <c r="J90" s="31">
        <v>207.62003238165863</v>
      </c>
      <c r="K90" s="46">
        <v>0.15570422145797003</v>
      </c>
      <c r="L90" s="31">
        <v>24.157647694969722</v>
      </c>
      <c r="M90" s="31">
        <v>5.5926099999999996</v>
      </c>
      <c r="N90" s="31">
        <v>20.373333333333335</v>
      </c>
      <c r="O90" s="29">
        <v>8100.2</v>
      </c>
      <c r="P90" s="29">
        <v>10561</v>
      </c>
    </row>
    <row r="91" spans="1:16" x14ac:dyDescent="0.2">
      <c r="A91" s="28">
        <v>1997</v>
      </c>
      <c r="B91" s="43">
        <v>3494734.261919918</v>
      </c>
      <c r="C91" s="31">
        <v>4602.1005691061273</v>
      </c>
      <c r="D91" s="46">
        <v>0.13247701800780765</v>
      </c>
      <c r="E91" s="29">
        <v>4220.6000000000004</v>
      </c>
      <c r="F91" s="29">
        <v>4718.2</v>
      </c>
      <c r="G91" s="29">
        <v>8938.7999999999993</v>
      </c>
      <c r="H91" s="29">
        <v>-497.59999999999945</v>
      </c>
      <c r="I91" s="31">
        <v>148.69251879999999</v>
      </c>
      <c r="J91" s="31">
        <v>232.53467351510494</v>
      </c>
      <c r="K91" s="46">
        <v>0.12000114270113804</v>
      </c>
      <c r="L91" s="31">
        <v>20.900326420890934</v>
      </c>
      <c r="M91" s="31">
        <v>5.8219000000000003</v>
      </c>
      <c r="N91" s="31">
        <v>19.267499999999998</v>
      </c>
      <c r="O91" s="29">
        <v>8608.5</v>
      </c>
      <c r="P91" s="29">
        <v>11034.9</v>
      </c>
    </row>
    <row r="92" spans="1:16" x14ac:dyDescent="0.2">
      <c r="A92" s="28">
        <v>1998</v>
      </c>
      <c r="B92" s="43">
        <v>3788215.0783903883</v>
      </c>
      <c r="C92" s="31">
        <v>5138.6832007470348</v>
      </c>
      <c r="D92" s="46">
        <v>0.11659515553462341</v>
      </c>
      <c r="E92" s="29">
        <v>5538.3</v>
      </c>
      <c r="F92" s="29">
        <v>5937.3</v>
      </c>
      <c r="G92" s="29">
        <v>11475.6</v>
      </c>
      <c r="H92" s="29">
        <v>-399</v>
      </c>
      <c r="I92" s="31">
        <v>140.28512839999999</v>
      </c>
      <c r="J92" s="31">
        <v>257.11504819508446</v>
      </c>
      <c r="K92" s="46">
        <v>0.10570627729796533</v>
      </c>
      <c r="L92" s="31">
        <v>20.237029569892474</v>
      </c>
      <c r="M92" s="31">
        <v>5.5361799999999999</v>
      </c>
      <c r="N92" s="31">
        <v>13.074166666666665</v>
      </c>
      <c r="O92" s="29">
        <v>9089.2000000000007</v>
      </c>
      <c r="P92" s="29">
        <v>11525.9</v>
      </c>
    </row>
    <row r="93" spans="1:16" x14ac:dyDescent="0.2">
      <c r="A93" s="28">
        <v>1999</v>
      </c>
      <c r="B93" s="43">
        <v>4099691.668689521</v>
      </c>
      <c r="C93" s="31">
        <v>5654.8800262211571</v>
      </c>
      <c r="D93" s="46">
        <v>0.10045313270121037</v>
      </c>
      <c r="E93" s="29">
        <v>6576.4160000000002</v>
      </c>
      <c r="F93" s="29">
        <v>5996.1459999999997</v>
      </c>
      <c r="G93" s="29">
        <v>12572.562</v>
      </c>
      <c r="H93" s="29">
        <v>580.27000000000044</v>
      </c>
      <c r="I93" s="31">
        <v>103.0532822</v>
      </c>
      <c r="J93" s="31">
        <v>285.61024161546339</v>
      </c>
      <c r="K93" s="46">
        <v>0.11082662652540809</v>
      </c>
      <c r="L93" s="31">
        <v>22.011984767025087</v>
      </c>
      <c r="M93" s="31">
        <v>5.5370900000000001</v>
      </c>
      <c r="N93" s="31">
        <v>17.980833333333333</v>
      </c>
      <c r="O93" s="29">
        <v>9660.6</v>
      </c>
      <c r="P93" s="29">
        <v>12065.9</v>
      </c>
    </row>
    <row r="94" spans="1:16" x14ac:dyDescent="0.2">
      <c r="A94" s="28">
        <v>2000</v>
      </c>
      <c r="B94" s="43">
        <v>4173519.8804307603</v>
      </c>
      <c r="C94" s="31">
        <v>6274.7242780619899</v>
      </c>
      <c r="D94" s="46">
        <v>0.10961227275674679</v>
      </c>
      <c r="E94" s="29">
        <v>5813.3555765000001</v>
      </c>
      <c r="F94" s="29">
        <v>6023.8320429599999</v>
      </c>
      <c r="G94" s="29">
        <v>11837.187619460001</v>
      </c>
      <c r="H94" s="29">
        <v>-210.47646645999976</v>
      </c>
      <c r="I94" s="31">
        <v>95.280571800000004</v>
      </c>
      <c r="J94" s="31">
        <v>308.13148124459275</v>
      </c>
      <c r="K94" s="46">
        <v>7.8853053384028371E-2</v>
      </c>
      <c r="L94" s="31">
        <v>17.093167562724016</v>
      </c>
      <c r="M94" s="31">
        <v>6.6550000000000002</v>
      </c>
      <c r="N94" s="31">
        <v>28.234166666666663</v>
      </c>
      <c r="O94" s="29">
        <v>10284.799999999999</v>
      </c>
      <c r="P94" s="29">
        <v>12559.7</v>
      </c>
    </row>
    <row r="95" spans="1:16" x14ac:dyDescent="0.2">
      <c r="A95" s="28">
        <v>2001</v>
      </c>
      <c r="B95" s="43">
        <v>4218443.7579707718</v>
      </c>
      <c r="C95" s="31">
        <v>6981.0050041739796</v>
      </c>
      <c r="D95" s="46">
        <v>0.11255964323106982</v>
      </c>
      <c r="E95" s="29">
        <v>4923.1726751799997</v>
      </c>
      <c r="F95" s="29">
        <v>5743.3130001600002</v>
      </c>
      <c r="G95" s="29">
        <v>10666.48567534</v>
      </c>
      <c r="H95" s="29">
        <v>-820.14032498000051</v>
      </c>
      <c r="I95" s="31">
        <v>58.412391</v>
      </c>
      <c r="J95" s="31">
        <v>328.8063341653866</v>
      </c>
      <c r="K95" s="46">
        <v>6.7097502784476237E-2</v>
      </c>
      <c r="L95" s="31">
        <v>15.076254480286737</v>
      </c>
      <c r="M95" s="31">
        <v>3.72628</v>
      </c>
      <c r="N95" s="31">
        <v>24.330833333333331</v>
      </c>
      <c r="O95" s="29">
        <v>10621.8</v>
      </c>
      <c r="P95" s="29">
        <v>12682.2</v>
      </c>
    </row>
    <row r="96" spans="1:16" x14ac:dyDescent="0.2">
      <c r="A96" s="28">
        <v>2002</v>
      </c>
      <c r="B96" s="43">
        <v>4340870.66691369</v>
      </c>
      <c r="C96" s="31">
        <v>7620.9519378505083</v>
      </c>
      <c r="D96" s="46">
        <v>9.1669742865662096E-2</v>
      </c>
      <c r="E96" s="29">
        <v>5269.9245795899997</v>
      </c>
      <c r="F96" s="29">
        <v>6547.6636457100003</v>
      </c>
      <c r="G96" s="29">
        <v>11817.5882253</v>
      </c>
      <c r="H96" s="29">
        <v>-1277.7390661200006</v>
      </c>
      <c r="I96" s="31">
        <v>64.793719899999999</v>
      </c>
      <c r="J96" s="31">
        <v>359.71607350870454</v>
      </c>
      <c r="K96" s="46">
        <v>9.4005912087358423E-2</v>
      </c>
      <c r="L96" s="31">
        <v>17.148251088069639</v>
      </c>
      <c r="M96" s="31">
        <v>1.88049</v>
      </c>
      <c r="N96" s="31">
        <v>24.95</v>
      </c>
      <c r="O96" s="29">
        <v>10977.5</v>
      </c>
      <c r="P96" s="29">
        <v>12908.8</v>
      </c>
    </row>
    <row r="97" spans="1:16" x14ac:dyDescent="0.2">
      <c r="A97" s="28">
        <v>2003</v>
      </c>
      <c r="B97" s="43">
        <v>4618882.1682773409</v>
      </c>
      <c r="C97" s="31">
        <v>8340.9545401130199</v>
      </c>
      <c r="D97" s="46">
        <v>9.4476727859484244E-2</v>
      </c>
      <c r="E97" s="29">
        <v>6162.9811491999999</v>
      </c>
      <c r="F97" s="29">
        <v>7252.3418744399996</v>
      </c>
      <c r="G97" s="29">
        <v>13415.32302364</v>
      </c>
      <c r="H97" s="29">
        <v>-1089.3607252399997</v>
      </c>
      <c r="I97" s="31">
        <v>72.635924700000004</v>
      </c>
      <c r="J97" s="31">
        <v>398.55327643369174</v>
      </c>
      <c r="K97" s="46">
        <v>0.10796627058158803</v>
      </c>
      <c r="L97" s="31">
        <v>15.70132328469022</v>
      </c>
      <c r="M97" s="31">
        <v>1.2288699999999999</v>
      </c>
      <c r="N97" s="31">
        <v>28.891666666666666</v>
      </c>
      <c r="O97" s="29">
        <v>11510.7</v>
      </c>
      <c r="P97" s="29">
        <v>13271.1</v>
      </c>
    </row>
    <row r="98" spans="1:16" x14ac:dyDescent="0.2">
      <c r="A98" s="28">
        <v>2004</v>
      </c>
      <c r="B98" s="43">
        <v>4815621.4640935063</v>
      </c>
      <c r="C98" s="31">
        <v>9368.1540471017597</v>
      </c>
      <c r="D98" s="46">
        <v>0.12315131344365549</v>
      </c>
      <c r="E98" s="29">
        <v>6369.693843</v>
      </c>
      <c r="F98" s="29">
        <v>7790.9805073899997</v>
      </c>
      <c r="G98" s="29">
        <v>14160.67435039</v>
      </c>
      <c r="H98" s="29">
        <v>-1421.2866643899997</v>
      </c>
      <c r="I98" s="31">
        <v>83.739665700000003</v>
      </c>
      <c r="J98" s="31">
        <v>437.82463216845872</v>
      </c>
      <c r="K98" s="46">
        <v>9.8534770774367564E-2</v>
      </c>
      <c r="L98" s="31">
        <v>13.828091397849462</v>
      </c>
      <c r="M98" s="31">
        <v>1.79799</v>
      </c>
      <c r="N98" s="31">
        <v>37.76</v>
      </c>
      <c r="O98" s="29">
        <v>12274.9</v>
      </c>
      <c r="P98" s="29">
        <v>13773.5</v>
      </c>
    </row>
    <row r="99" spans="1:16" x14ac:dyDescent="0.2">
      <c r="A99" s="28">
        <v>2005</v>
      </c>
      <c r="B99" s="43">
        <v>5099087.06233628</v>
      </c>
      <c r="C99" s="31">
        <v>10660.749039395949</v>
      </c>
      <c r="D99" s="46">
        <v>0.13797755521474175</v>
      </c>
      <c r="E99" s="29">
        <v>7099.4231468999997</v>
      </c>
      <c r="F99" s="29">
        <v>9258.29186759</v>
      </c>
      <c r="G99" s="29">
        <v>16357.715014490001</v>
      </c>
      <c r="H99" s="29">
        <v>-2158.8687206900004</v>
      </c>
      <c r="I99" s="31">
        <v>109.91580999999999</v>
      </c>
      <c r="J99" s="31">
        <v>477.68190994623654</v>
      </c>
      <c r="K99" s="46">
        <v>9.1034799893218832E-2</v>
      </c>
      <c r="L99" s="31">
        <v>15.223959933435742</v>
      </c>
      <c r="M99" s="31">
        <v>3.7633333333333323</v>
      </c>
      <c r="N99" s="31">
        <v>53.354166666666664</v>
      </c>
      <c r="O99" s="29">
        <v>13093.7</v>
      </c>
      <c r="P99" s="29">
        <v>14234.2</v>
      </c>
    </row>
    <row r="100" spans="1:16" x14ac:dyDescent="0.2">
      <c r="A100" s="28">
        <v>2006</v>
      </c>
      <c r="B100" s="43">
        <v>5546768.3844572082</v>
      </c>
      <c r="C100" s="31">
        <v>11883.618385846999</v>
      </c>
      <c r="D100" s="46">
        <v>0.11470763845317378</v>
      </c>
      <c r="E100" s="29">
        <v>8101.7336273000001</v>
      </c>
      <c r="F100" s="29">
        <v>10828.86883272</v>
      </c>
      <c r="G100" s="29">
        <v>18930.60246002</v>
      </c>
      <c r="H100" s="29">
        <v>-2727.1352054199997</v>
      </c>
      <c r="I100" s="31">
        <v>119.3832864</v>
      </c>
      <c r="J100" s="31">
        <v>511.23162250384019</v>
      </c>
      <c r="K100" s="46">
        <v>7.023442139849867E-2</v>
      </c>
      <c r="L100" s="31">
        <v>13.891577060931901</v>
      </c>
      <c r="M100" s="31">
        <v>5.2725</v>
      </c>
      <c r="N100" s="31">
        <v>64.272500000000008</v>
      </c>
      <c r="O100" s="29">
        <v>13855.9</v>
      </c>
      <c r="P100" s="29">
        <v>14613.8</v>
      </c>
    </row>
    <row r="101" spans="1:16" x14ac:dyDescent="0.2">
      <c r="A101" s="28">
        <v>2007</v>
      </c>
      <c r="B101" s="43">
        <v>5986923.4528761813</v>
      </c>
      <c r="C101" s="31">
        <v>12995.571853354169</v>
      </c>
      <c r="D101" s="46">
        <v>9.3570277284523939E-2</v>
      </c>
      <c r="E101" s="29">
        <v>9299.4773080100003</v>
      </c>
      <c r="F101" s="29">
        <v>12284.927606249999</v>
      </c>
      <c r="G101" s="29">
        <v>21584.404914259998</v>
      </c>
      <c r="H101" s="29">
        <v>-2985.450298239999</v>
      </c>
      <c r="I101" s="31">
        <v>127.8841903</v>
      </c>
      <c r="J101" s="31">
        <v>516.6176303763441</v>
      </c>
      <c r="K101" s="46">
        <v>1.0535357429818371E-2</v>
      </c>
      <c r="L101" s="31">
        <v>7.9000224014336906</v>
      </c>
      <c r="M101" s="31">
        <v>5.2491666666666656</v>
      </c>
      <c r="N101" s="31">
        <v>71.127499999999998</v>
      </c>
      <c r="O101" s="29">
        <v>14477.6</v>
      </c>
      <c r="P101" s="29">
        <v>14873.7</v>
      </c>
    </row>
    <row r="102" spans="1:16" x14ac:dyDescent="0.2">
      <c r="A102" s="28">
        <v>2008</v>
      </c>
      <c r="B102" s="43">
        <v>6150463.7112702178</v>
      </c>
      <c r="C102" s="31">
        <v>14740.182102027056</v>
      </c>
      <c r="D102" s="46">
        <v>0.13424651630259743</v>
      </c>
      <c r="E102" s="29">
        <v>9555.3676761299994</v>
      </c>
      <c r="F102" s="29">
        <v>14568.698313409999</v>
      </c>
      <c r="G102" s="29">
        <v>24124.065989539999</v>
      </c>
      <c r="H102" s="29">
        <v>-5013.3306372799998</v>
      </c>
      <c r="I102" s="31">
        <v>141.1565252</v>
      </c>
      <c r="J102" s="31">
        <v>526.23558620689653</v>
      </c>
      <c r="K102" s="46">
        <v>1.8617165317308171E-2</v>
      </c>
      <c r="L102" s="31">
        <v>7.3764962612779641</v>
      </c>
      <c r="M102" s="31">
        <v>3.0416666666666665</v>
      </c>
      <c r="N102" s="31">
        <v>97.034999999999982</v>
      </c>
      <c r="O102" s="29">
        <v>14718.6</v>
      </c>
      <c r="P102" s="29">
        <v>14830.4</v>
      </c>
    </row>
    <row r="103" spans="1:16" x14ac:dyDescent="0.2">
      <c r="A103" s="28">
        <v>2009</v>
      </c>
      <c r="B103" s="43">
        <v>6150463.7112702178</v>
      </c>
      <c r="C103" s="31">
        <v>15896.218557568816</v>
      </c>
      <c r="D103" s="46">
        <v>7.8427555883640254E-2</v>
      </c>
      <c r="E103" s="29">
        <v>8838.2253963399999</v>
      </c>
      <c r="F103" s="29">
        <v>10877.285549390001</v>
      </c>
      <c r="G103" s="29">
        <v>19715.510945729999</v>
      </c>
      <c r="H103" s="29">
        <v>-2039.0601530500007</v>
      </c>
      <c r="I103" s="31">
        <v>139.11894290000001</v>
      </c>
      <c r="J103" s="31">
        <v>573.287956733231</v>
      </c>
      <c r="K103" s="46">
        <v>8.9413129327660545E-2</v>
      </c>
      <c r="L103" s="31">
        <v>11.047175819252432</v>
      </c>
      <c r="M103" s="31">
        <v>1.1233333333333333</v>
      </c>
      <c r="N103" s="31">
        <v>61.776938812730471</v>
      </c>
      <c r="O103" s="29">
        <v>14418.7</v>
      </c>
      <c r="P103" s="29">
        <v>14418.7</v>
      </c>
    </row>
    <row r="104" spans="1:16" x14ac:dyDescent="0.2">
      <c r="A104" s="28">
        <v>2010</v>
      </c>
      <c r="B104" s="43">
        <v>6389610.662000319</v>
      </c>
      <c r="C104" s="31">
        <v>16796.365978263195</v>
      </c>
      <c r="D104" s="46">
        <v>5.6626512615843616E-2</v>
      </c>
      <c r="E104" s="29">
        <v>9516.2514769499994</v>
      </c>
      <c r="F104" s="29">
        <v>12955.94484384</v>
      </c>
      <c r="G104" s="29">
        <v>22472.196320789997</v>
      </c>
      <c r="H104" s="29">
        <v>-3439.6933668900001</v>
      </c>
      <c r="I104" s="31">
        <v>161.94815030000001</v>
      </c>
      <c r="J104" s="31">
        <v>525.82946953405008</v>
      </c>
      <c r="K104" s="46">
        <v>-8.2782983039821345E-2</v>
      </c>
      <c r="L104" s="31">
        <v>7.9279233870967749</v>
      </c>
      <c r="M104" s="31">
        <v>0.51916666666666667</v>
      </c>
      <c r="N104" s="31">
        <v>79.030142234979181</v>
      </c>
      <c r="O104" s="29">
        <v>14964.4</v>
      </c>
      <c r="P104" s="29">
        <v>14783.8</v>
      </c>
    </row>
    <row r="105" spans="1:16" x14ac:dyDescent="0.2">
      <c r="A105" s="28">
        <v>2011</v>
      </c>
      <c r="B105" s="43">
        <v>6678277.2853626739</v>
      </c>
      <c r="C105" s="31">
        <v>17615.717369643389</v>
      </c>
      <c r="D105" s="46">
        <v>4.8781468112837567E-2</v>
      </c>
      <c r="E105" s="29">
        <v>10425.689054160001</v>
      </c>
      <c r="F105" s="29">
        <v>15570.0550869</v>
      </c>
      <c r="G105" s="29">
        <v>25995.74414106</v>
      </c>
      <c r="H105" s="29">
        <v>-5144.3660327399994</v>
      </c>
      <c r="I105" s="31">
        <v>226.89152329999999</v>
      </c>
      <c r="J105" s="31">
        <v>505.66423991935483</v>
      </c>
      <c r="K105" s="46">
        <v>-3.8349371389481357E-2</v>
      </c>
      <c r="L105" s="31">
        <v>7.5014432923707117</v>
      </c>
      <c r="M105" s="31">
        <v>0.50499999999999989</v>
      </c>
      <c r="N105" s="31">
        <v>104.00822107984607</v>
      </c>
      <c r="O105" s="29">
        <v>15517.9</v>
      </c>
      <c r="P105" s="29">
        <v>15020.6</v>
      </c>
    </row>
    <row r="106" spans="1:16" x14ac:dyDescent="0.2">
      <c r="A106" s="28">
        <v>2012</v>
      </c>
      <c r="B106" s="43">
        <v>7023382.7004678585</v>
      </c>
      <c r="C106" s="31">
        <v>18407.642437015707</v>
      </c>
      <c r="D106" s="46">
        <v>4.4955595662372394E-2</v>
      </c>
      <c r="E106" s="29">
        <v>11454.084079480001</v>
      </c>
      <c r="F106" s="29">
        <v>16829.27904447</v>
      </c>
      <c r="G106" s="29">
        <v>28283.363123950003</v>
      </c>
      <c r="H106" s="29">
        <v>-5375.1949649899998</v>
      </c>
      <c r="I106" s="31">
        <v>220.67102199999999</v>
      </c>
      <c r="J106" s="31">
        <v>502.90348989618093</v>
      </c>
      <c r="K106" s="46">
        <v>-5.45965050566799E-3</v>
      </c>
      <c r="L106" s="31">
        <v>9.6683460017303187</v>
      </c>
      <c r="M106" s="31">
        <v>0.6775000000000001</v>
      </c>
      <c r="N106" s="31">
        <v>105.00741409435976</v>
      </c>
      <c r="O106" s="29">
        <v>16155.3</v>
      </c>
      <c r="P106" s="29">
        <v>15354.6</v>
      </c>
    </row>
    <row r="107" spans="1:16" x14ac:dyDescent="0.2">
      <c r="A107" s="28">
        <v>2013</v>
      </c>
      <c r="B107" s="43">
        <v>7264795.393842211</v>
      </c>
      <c r="C107" s="31">
        <v>19370.581093261695</v>
      </c>
      <c r="D107" s="46">
        <v>5.2311894885008536E-2</v>
      </c>
      <c r="E107" s="29">
        <v>11554.41655098</v>
      </c>
      <c r="F107" s="29">
        <v>17177.715905479999</v>
      </c>
      <c r="G107" s="29">
        <v>28732.13245646</v>
      </c>
      <c r="H107" s="29">
        <v>-5623.299354499999</v>
      </c>
      <c r="I107" s="31">
        <v>171.0096293</v>
      </c>
      <c r="J107" s="31">
        <v>499.76683256528418</v>
      </c>
      <c r="K107" s="46">
        <v>-6.2370959715238872E-3</v>
      </c>
      <c r="L107" s="31">
        <v>6.9591506656426008</v>
      </c>
      <c r="M107" s="31">
        <v>0.40583333333333327</v>
      </c>
      <c r="N107" s="31">
        <v>104.0693999623565</v>
      </c>
      <c r="O107" s="29">
        <v>16663.2</v>
      </c>
      <c r="P107" s="29">
        <v>15583.3</v>
      </c>
    </row>
    <row r="108" spans="1:16" x14ac:dyDescent="0.2">
      <c r="A108" s="28">
        <v>2014</v>
      </c>
      <c r="B108" s="43">
        <v>7519234.3005183293</v>
      </c>
      <c r="C108" s="31">
        <v>20246.004771447835</v>
      </c>
      <c r="D108" s="46">
        <v>4.5193464975124886E-2</v>
      </c>
      <c r="E108" s="29">
        <v>11139.241817820001</v>
      </c>
      <c r="F108" s="29">
        <v>16346.194411840001</v>
      </c>
      <c r="G108" s="29">
        <v>27485.436229660001</v>
      </c>
      <c r="H108" s="29">
        <v>-5206.9525940200001</v>
      </c>
      <c r="I108" s="31">
        <v>175.0638763</v>
      </c>
      <c r="J108" s="31">
        <v>538.3172005568357</v>
      </c>
      <c r="K108" s="46">
        <v>7.713670751953261E-2</v>
      </c>
      <c r="L108" s="31">
        <v>6.8864989759344581</v>
      </c>
      <c r="M108" s="31">
        <v>0.32833333333333331</v>
      </c>
      <c r="N108" s="31">
        <v>96.247333641801035</v>
      </c>
      <c r="O108" s="29">
        <v>17348.099999999999</v>
      </c>
      <c r="P108" s="29">
        <v>15961.7</v>
      </c>
    </row>
    <row r="110" spans="1:16" x14ac:dyDescent="0.2">
      <c r="B110" s="28" t="s">
        <v>19</v>
      </c>
    </row>
    <row r="112" spans="1:16" x14ac:dyDescent="0.2">
      <c r="A112" s="30" t="s">
        <v>3</v>
      </c>
      <c r="B112" s="28" t="s">
        <v>81</v>
      </c>
    </row>
    <row r="113" spans="1:2" x14ac:dyDescent="0.2">
      <c r="B113" s="28" t="s">
        <v>39</v>
      </c>
    </row>
    <row r="114" spans="1:2" x14ac:dyDescent="0.2">
      <c r="A114" s="30" t="s">
        <v>4</v>
      </c>
      <c r="B114" s="28" t="s">
        <v>82</v>
      </c>
    </row>
    <row r="115" spans="1:2" x14ac:dyDescent="0.2">
      <c r="B115" s="28" t="s">
        <v>64</v>
      </c>
    </row>
    <row r="116" spans="1:2" x14ac:dyDescent="0.2">
      <c r="A116" s="30" t="s">
        <v>5</v>
      </c>
      <c r="B116" s="28" t="s">
        <v>83</v>
      </c>
    </row>
    <row r="117" spans="1:2" x14ac:dyDescent="0.2">
      <c r="B117" s="28" t="s">
        <v>64</v>
      </c>
    </row>
    <row r="118" spans="1:2" x14ac:dyDescent="0.2">
      <c r="A118" s="30" t="s">
        <v>6</v>
      </c>
      <c r="B118" s="28" t="s">
        <v>84</v>
      </c>
    </row>
    <row r="119" spans="1:2" x14ac:dyDescent="0.2">
      <c r="B119" s="28" t="s">
        <v>40</v>
      </c>
    </row>
    <row r="120" spans="1:2" x14ac:dyDescent="0.2">
      <c r="A120" s="30" t="s">
        <v>7</v>
      </c>
      <c r="B120" s="28" t="s">
        <v>85</v>
      </c>
    </row>
    <row r="121" spans="1:2" x14ac:dyDescent="0.2">
      <c r="B121" s="28" t="s">
        <v>40</v>
      </c>
    </row>
    <row r="122" spans="1:2" x14ac:dyDescent="0.2">
      <c r="A122" s="30" t="s">
        <v>8</v>
      </c>
      <c r="B122" s="28" t="s">
        <v>86</v>
      </c>
    </row>
    <row r="123" spans="1:2" x14ac:dyDescent="0.2">
      <c r="B123" s="28" t="s">
        <v>40</v>
      </c>
    </row>
    <row r="124" spans="1:2" x14ac:dyDescent="0.2">
      <c r="A124" s="30" t="s">
        <v>9</v>
      </c>
      <c r="B124" s="28" t="s">
        <v>87</v>
      </c>
    </row>
    <row r="125" spans="1:2" x14ac:dyDescent="0.2">
      <c r="B125" s="28" t="s">
        <v>40</v>
      </c>
    </row>
    <row r="126" spans="1:2" x14ac:dyDescent="0.2">
      <c r="A126" s="30" t="s">
        <v>10</v>
      </c>
      <c r="B126" s="28" t="s">
        <v>41</v>
      </c>
    </row>
    <row r="127" spans="1:2" x14ac:dyDescent="0.2">
      <c r="B127" s="28" t="s">
        <v>42</v>
      </c>
    </row>
    <row r="128" spans="1:2" x14ac:dyDescent="0.2">
      <c r="A128" s="30" t="s">
        <v>11</v>
      </c>
      <c r="B128" s="28" t="s">
        <v>88</v>
      </c>
    </row>
    <row r="129" spans="1:2" x14ac:dyDescent="0.2">
      <c r="B129" s="28" t="s">
        <v>43</v>
      </c>
    </row>
    <row r="130" spans="1:2" x14ac:dyDescent="0.2">
      <c r="A130" s="30" t="s">
        <v>12</v>
      </c>
      <c r="B130" s="28" t="s">
        <v>89</v>
      </c>
    </row>
    <row r="132" spans="1:2" x14ac:dyDescent="0.2">
      <c r="A132" s="30" t="s">
        <v>13</v>
      </c>
      <c r="B132" s="28" t="s">
        <v>66</v>
      </c>
    </row>
    <row r="133" spans="1:2" x14ac:dyDescent="0.2">
      <c r="B133" s="28" t="s">
        <v>67</v>
      </c>
    </row>
    <row r="134" spans="1:2" x14ac:dyDescent="0.2">
      <c r="A134" s="30" t="s">
        <v>14</v>
      </c>
      <c r="B134" s="28" t="s">
        <v>63</v>
      </c>
    </row>
    <row r="136" spans="1:2" x14ac:dyDescent="0.2">
      <c r="A136" s="30" t="s">
        <v>15</v>
      </c>
      <c r="B136" s="28" t="s">
        <v>68</v>
      </c>
    </row>
    <row r="137" spans="1:2" x14ac:dyDescent="0.2">
      <c r="B137" s="28" t="s">
        <v>69</v>
      </c>
    </row>
    <row r="138" spans="1:2" x14ac:dyDescent="0.2">
      <c r="A138" s="30" t="s">
        <v>16</v>
      </c>
      <c r="B138" s="28" t="s">
        <v>45</v>
      </c>
    </row>
    <row r="139" spans="1:2" x14ac:dyDescent="0.2">
      <c r="B139" s="28" t="s">
        <v>44</v>
      </c>
    </row>
    <row r="140" spans="1:2" x14ac:dyDescent="0.2">
      <c r="A140" s="30" t="s">
        <v>17</v>
      </c>
      <c r="B140" s="28" t="s">
        <v>45</v>
      </c>
    </row>
    <row r="141" spans="1:2" x14ac:dyDescent="0.2">
      <c r="A141" s="30"/>
      <c r="B141" s="28" t="s">
        <v>65</v>
      </c>
    </row>
    <row r="143" spans="1:2" x14ac:dyDescent="0.2">
      <c r="B143" s="28" t="s">
        <v>70</v>
      </c>
    </row>
    <row r="144" spans="1:2" x14ac:dyDescent="0.2">
      <c r="A144" s="28" t="s">
        <v>71</v>
      </c>
      <c r="B144" s="28" t="s">
        <v>72</v>
      </c>
    </row>
    <row r="145" spans="2:2" x14ac:dyDescent="0.2">
      <c r="B145" s="28" t="s">
        <v>73</v>
      </c>
    </row>
    <row r="146" spans="2:2" x14ac:dyDescent="0.2">
      <c r="B146" s="28" t="s">
        <v>74</v>
      </c>
    </row>
    <row r="147" spans="2:2" x14ac:dyDescent="0.2">
      <c r="B147" s="28" t="s">
        <v>75</v>
      </c>
    </row>
    <row r="148" spans="2:2" x14ac:dyDescent="0.2">
      <c r="B148" s="28" t="s">
        <v>76</v>
      </c>
    </row>
    <row r="149" spans="2:2" x14ac:dyDescent="0.2">
      <c r="B149" s="28" t="s">
        <v>77</v>
      </c>
    </row>
    <row r="150" spans="2:2" x14ac:dyDescent="0.2">
      <c r="B150" s="28" t="s">
        <v>78</v>
      </c>
    </row>
    <row r="151" spans="2:2" x14ac:dyDescent="0.2">
      <c r="B151" s="28" t="s">
        <v>79</v>
      </c>
    </row>
    <row r="152" spans="2:2" x14ac:dyDescent="0.2">
      <c r="B152" s="28" t="s">
        <v>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379"/>
  <sheetViews>
    <sheetView workbookViewId="0">
      <selection activeCell="G62" sqref="G62"/>
    </sheetView>
  </sheetViews>
  <sheetFormatPr baseColWidth="10" defaultColWidth="11.42578125" defaultRowHeight="12.75" x14ac:dyDescent="0.2"/>
  <cols>
    <col min="1" max="1" width="11.42578125" style="85"/>
    <col min="2" max="2" width="11" style="60" customWidth="1"/>
    <col min="3" max="5" width="11.42578125" style="60"/>
    <col min="6" max="6" width="13.140625" style="60" bestFit="1" customWidth="1"/>
    <col min="7" max="16384" width="11.42578125" style="60"/>
  </cols>
  <sheetData>
    <row r="1" spans="1:21" s="58" customFormat="1" x14ac:dyDescent="0.2">
      <c r="A1" s="56" t="s">
        <v>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58" customFormat="1" x14ac:dyDescent="0.2">
      <c r="A2" s="56" t="s">
        <v>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x14ac:dyDescent="0.2">
      <c r="A3" s="59"/>
    </row>
    <row r="4" spans="1:21" s="63" customFormat="1" x14ac:dyDescent="0.2">
      <c r="A4" s="59"/>
      <c r="B4" s="61" t="s">
        <v>99</v>
      </c>
      <c r="C4" s="61" t="s">
        <v>100</v>
      </c>
      <c r="D4" s="61" t="s">
        <v>101</v>
      </c>
      <c r="E4" s="61" t="s">
        <v>102</v>
      </c>
      <c r="F4" s="61" t="s">
        <v>103</v>
      </c>
      <c r="G4" s="61" t="s">
        <v>104</v>
      </c>
      <c r="H4" s="61" t="s">
        <v>105</v>
      </c>
      <c r="I4" s="61" t="s">
        <v>106</v>
      </c>
      <c r="J4" s="61" t="s">
        <v>107</v>
      </c>
      <c r="K4" s="61" t="s">
        <v>108</v>
      </c>
      <c r="L4" s="62" t="s">
        <v>99</v>
      </c>
      <c r="M4" s="62" t="s">
        <v>100</v>
      </c>
      <c r="N4" s="62" t="s">
        <v>101</v>
      </c>
      <c r="O4" s="62" t="s">
        <v>102</v>
      </c>
      <c r="P4" s="62" t="s">
        <v>103</v>
      </c>
      <c r="Q4" s="62" t="s">
        <v>104</v>
      </c>
      <c r="R4" s="62" t="s">
        <v>105</v>
      </c>
      <c r="S4" s="62" t="s">
        <v>106</v>
      </c>
      <c r="T4" s="62" t="s">
        <v>107</v>
      </c>
      <c r="U4" s="62" t="s">
        <v>108</v>
      </c>
    </row>
    <row r="5" spans="1:21" x14ac:dyDescent="0.2">
      <c r="A5" s="64">
        <v>1960</v>
      </c>
      <c r="B5" s="65">
        <v>3196.8668000795301</v>
      </c>
      <c r="C5" s="65">
        <v>522.60849240024061</v>
      </c>
      <c r="D5" s="65">
        <v>520.22676397749399</v>
      </c>
      <c r="E5" s="65">
        <v>34.181877743818433</v>
      </c>
      <c r="F5" s="65">
        <v>195.19919488085935</v>
      </c>
      <c r="G5" s="65">
        <v>690.18149768596174</v>
      </c>
      <c r="H5" s="65">
        <v>223.57208173087099</v>
      </c>
      <c r="I5" s="65">
        <v>107.0042451189921</v>
      </c>
      <c r="J5" s="65">
        <v>696.92104812345087</v>
      </c>
      <c r="K5" s="65">
        <v>414.8053494626368</v>
      </c>
      <c r="L5" s="66">
        <v>196897.701444821</v>
      </c>
      <c r="M5" s="66">
        <v>31901.053565545884</v>
      </c>
      <c r="N5" s="66">
        <v>27547.459394440983</v>
      </c>
      <c r="O5" s="66">
        <v>2381.456393895608</v>
      </c>
      <c r="P5" s="66">
        <v>8703.1595975140281</v>
      </c>
      <c r="Q5" s="66">
        <v>47150.558898066643</v>
      </c>
      <c r="R5" s="66">
        <v>8499.3894621081618</v>
      </c>
      <c r="S5" s="66">
        <v>6764.4012884132171</v>
      </c>
      <c r="T5" s="66">
        <v>20718.467923254426</v>
      </c>
      <c r="U5" s="66">
        <v>43231.754921582055</v>
      </c>
    </row>
    <row r="6" spans="1:21" x14ac:dyDescent="0.2">
      <c r="A6" s="64">
        <v>1961</v>
      </c>
      <c r="B6" s="65">
        <v>3273.7570066327457</v>
      </c>
      <c r="C6" s="65">
        <v>525.31235698018361</v>
      </c>
      <c r="D6" s="65">
        <v>516.74115751868339</v>
      </c>
      <c r="E6" s="65">
        <v>35.906186116652002</v>
      </c>
      <c r="F6" s="65">
        <v>229.24921520975522</v>
      </c>
      <c r="G6" s="65">
        <v>673.22008532323571</v>
      </c>
      <c r="H6" s="65">
        <v>234.282121574266</v>
      </c>
      <c r="I6" s="65">
        <v>115.67475115818593</v>
      </c>
      <c r="J6" s="65">
        <v>734.33318972952725</v>
      </c>
      <c r="K6" s="65">
        <v>444.50621793144211</v>
      </c>
      <c r="L6" s="66">
        <v>195015.52093044453</v>
      </c>
      <c r="M6" s="66">
        <v>33073.946516264776</v>
      </c>
      <c r="N6" s="66">
        <v>26113.164870751902</v>
      </c>
      <c r="O6" s="66">
        <v>2351.1579664923561</v>
      </c>
      <c r="P6" s="66">
        <v>9720.4925796895805</v>
      </c>
      <c r="Q6" s="66">
        <v>43826.511875084492</v>
      </c>
      <c r="R6" s="66">
        <v>8255.7006733344315</v>
      </c>
      <c r="S6" s="66">
        <v>8271.4431529048088</v>
      </c>
      <c r="T6" s="66">
        <v>21013.41605882749</v>
      </c>
      <c r="U6" s="66">
        <v>42389.68723709468</v>
      </c>
    </row>
    <row r="7" spans="1:21" x14ac:dyDescent="0.2">
      <c r="A7" s="64">
        <v>1962</v>
      </c>
      <c r="B7" s="65">
        <v>3561.3129680592319</v>
      </c>
      <c r="C7" s="65">
        <v>570.5847562289706</v>
      </c>
      <c r="D7" s="65">
        <v>554.70937073072832</v>
      </c>
      <c r="E7" s="65">
        <v>37.021915063779609</v>
      </c>
      <c r="F7" s="65">
        <v>264.55453582727398</v>
      </c>
      <c r="G7" s="65">
        <v>742.8870944909429</v>
      </c>
      <c r="H7" s="65">
        <v>252.4509391657397</v>
      </c>
      <c r="I7" s="65">
        <v>124.75328101098887</v>
      </c>
      <c r="J7" s="65">
        <v>790.69122355919376</v>
      </c>
      <c r="K7" s="65">
        <v>479.54317463362594</v>
      </c>
      <c r="L7" s="66">
        <v>210905.95709742684</v>
      </c>
      <c r="M7" s="66">
        <v>35100.967086148295</v>
      </c>
      <c r="N7" s="66">
        <v>28119.890841115102</v>
      </c>
      <c r="O7" s="66">
        <v>2345.0982810117061</v>
      </c>
      <c r="P7" s="66">
        <v>10942.532808278509</v>
      </c>
      <c r="Q7" s="66">
        <v>49710.973496850194</v>
      </c>
      <c r="R7" s="66">
        <v>8558.8257520529733</v>
      </c>
      <c r="S7" s="66">
        <v>8395.394964572326</v>
      </c>
      <c r="T7" s="66">
        <v>22252.198228234349</v>
      </c>
      <c r="U7" s="66">
        <v>45480.075639163369</v>
      </c>
    </row>
    <row r="8" spans="1:21" x14ac:dyDescent="0.2">
      <c r="A8" s="64">
        <v>1963</v>
      </c>
      <c r="B8" s="65">
        <v>3804.5005980880055</v>
      </c>
      <c r="C8" s="65">
        <v>577.37908260933989</v>
      </c>
      <c r="D8" s="65">
        <v>637.61701007243948</v>
      </c>
      <c r="E8" s="65">
        <v>43.614858842260908</v>
      </c>
      <c r="F8" s="65">
        <v>269.5757369817656</v>
      </c>
      <c r="G8" s="65">
        <v>792.74681673841951</v>
      </c>
      <c r="H8" s="65">
        <v>274.82727240997571</v>
      </c>
      <c r="I8" s="65">
        <v>132.09770965595305</v>
      </c>
      <c r="J8" s="65">
        <v>858.08104273424192</v>
      </c>
      <c r="K8" s="65">
        <v>520.52030502957086</v>
      </c>
      <c r="L8" s="66">
        <v>220997.24249038438</v>
      </c>
      <c r="M8" s="66">
        <v>34998.798710650139</v>
      </c>
      <c r="N8" s="66">
        <v>31882.502035546102</v>
      </c>
      <c r="O8" s="66">
        <v>2575.3663292764213</v>
      </c>
      <c r="P8" s="66">
        <v>10973.549057735081</v>
      </c>
      <c r="Q8" s="66">
        <v>51956.951215081375</v>
      </c>
      <c r="R8" s="66">
        <v>8760.9091378653357</v>
      </c>
      <c r="S8" s="66">
        <v>7837.2002665086038</v>
      </c>
      <c r="T8" s="66">
        <v>23635.177263921374</v>
      </c>
      <c r="U8" s="66">
        <v>48376.788473799956</v>
      </c>
    </row>
    <row r="9" spans="1:21" x14ac:dyDescent="0.2">
      <c r="A9" s="64">
        <v>1964</v>
      </c>
      <c r="B9" s="65">
        <v>4032.489001239981</v>
      </c>
      <c r="C9" s="65">
        <v>614.60921797932258</v>
      </c>
      <c r="D9" s="65">
        <v>719.77773374440551</v>
      </c>
      <c r="E9" s="65">
        <v>50.410662429310868</v>
      </c>
      <c r="F9" s="65">
        <v>244.62664374538565</v>
      </c>
      <c r="G9" s="65">
        <v>837.02862485318769</v>
      </c>
      <c r="H9" s="65">
        <v>302.55862557590922</v>
      </c>
      <c r="I9" s="65">
        <v>132.4037275161599</v>
      </c>
      <c r="J9" s="65">
        <v>865.27568535079513</v>
      </c>
      <c r="K9" s="65">
        <v>557.57087993302957</v>
      </c>
      <c r="L9" s="66">
        <v>230166.51378001561</v>
      </c>
      <c r="M9" s="66">
        <v>36527.23760810263</v>
      </c>
      <c r="N9" s="66">
        <v>35510.045135818043</v>
      </c>
      <c r="O9" s="66">
        <v>2932.8877726347946</v>
      </c>
      <c r="P9" s="66">
        <v>9869.3705770811266</v>
      </c>
      <c r="Q9" s="66">
        <v>53394.376954749336</v>
      </c>
      <c r="R9" s="66">
        <v>9218.5685704403895</v>
      </c>
      <c r="S9" s="66">
        <v>8413.4587062938954</v>
      </c>
      <c r="T9" s="66">
        <v>23700.721294048722</v>
      </c>
      <c r="U9" s="66">
        <v>50599.847160846635</v>
      </c>
    </row>
    <row r="10" spans="1:21" x14ac:dyDescent="0.2">
      <c r="A10" s="64">
        <v>1965</v>
      </c>
      <c r="B10" s="65">
        <v>4390.4531459928121</v>
      </c>
      <c r="C10" s="65">
        <v>640.60791586338871</v>
      </c>
      <c r="D10" s="65">
        <v>820.86032104991523</v>
      </c>
      <c r="E10" s="65">
        <v>60.959372474880951</v>
      </c>
      <c r="F10" s="65">
        <v>290.91584188835475</v>
      </c>
      <c r="G10" s="65">
        <v>903.05291458728925</v>
      </c>
      <c r="H10" s="65">
        <v>320.15369103291533</v>
      </c>
      <c r="I10" s="65">
        <v>156.37512656569581</v>
      </c>
      <c r="J10" s="65">
        <v>894.77372007866325</v>
      </c>
      <c r="K10" s="65">
        <v>616.67057414044893</v>
      </c>
      <c r="L10" s="66">
        <v>252790.83226025692</v>
      </c>
      <c r="M10" s="66">
        <v>37275.110116749172</v>
      </c>
      <c r="N10" s="66">
        <v>42707.245010293751</v>
      </c>
      <c r="O10" s="66">
        <v>3557.0353771417863</v>
      </c>
      <c r="P10" s="66">
        <v>11519.435048170742</v>
      </c>
      <c r="Q10" s="66">
        <v>60064.930777895941</v>
      </c>
      <c r="R10" s="66">
        <v>9967.4658237450258</v>
      </c>
      <c r="S10" s="66">
        <v>7913.7756103973952</v>
      </c>
      <c r="T10" s="66">
        <v>24487.249655576888</v>
      </c>
      <c r="U10" s="66">
        <v>55298.584840286218</v>
      </c>
    </row>
    <row r="11" spans="1:21" x14ac:dyDescent="0.2">
      <c r="A11" s="64">
        <v>1966</v>
      </c>
      <c r="B11" s="65">
        <v>4792.6738631222033</v>
      </c>
      <c r="C11" s="65">
        <v>689.20814844133622</v>
      </c>
      <c r="D11" s="65">
        <v>909.86777169454513</v>
      </c>
      <c r="E11" s="65">
        <v>65.320858359107049</v>
      </c>
      <c r="F11" s="65">
        <v>290.13127920796546</v>
      </c>
      <c r="G11" s="65">
        <v>1001.06483434774</v>
      </c>
      <c r="H11" s="65">
        <v>343.67752854608648</v>
      </c>
      <c r="I11" s="65">
        <v>169.22787669438313</v>
      </c>
      <c r="J11" s="65">
        <v>939.38050430129283</v>
      </c>
      <c r="K11" s="65">
        <v>702.14866678456997</v>
      </c>
      <c r="L11" s="66">
        <v>272687.26073824317</v>
      </c>
      <c r="M11" s="66">
        <v>40626.232833088863</v>
      </c>
      <c r="N11" s="66">
        <v>47010.128581361001</v>
      </c>
      <c r="O11" s="66">
        <v>3902.4374495388593</v>
      </c>
      <c r="P11" s="66">
        <v>11469.809049040228</v>
      </c>
      <c r="Q11" s="66">
        <v>65837.093513750078</v>
      </c>
      <c r="R11" s="66">
        <v>10680.701303082775</v>
      </c>
      <c r="S11" s="66">
        <v>8761.4610913496508</v>
      </c>
      <c r="T11" s="66">
        <v>25673.596600881872</v>
      </c>
      <c r="U11" s="66">
        <v>58725.800316149842</v>
      </c>
    </row>
    <row r="12" spans="1:21" x14ac:dyDescent="0.2">
      <c r="A12" s="64">
        <v>1967</v>
      </c>
      <c r="B12" s="65">
        <v>5178.8012812055731</v>
      </c>
      <c r="C12" s="65">
        <v>745.36533587091901</v>
      </c>
      <c r="D12" s="65">
        <v>989.53877646736078</v>
      </c>
      <c r="E12" s="65">
        <v>71.406652616166724</v>
      </c>
      <c r="F12" s="65">
        <v>320.57231120707053</v>
      </c>
      <c r="G12" s="65">
        <v>1052.6320813297195</v>
      </c>
      <c r="H12" s="65">
        <v>378.48515803712036</v>
      </c>
      <c r="I12" s="65">
        <v>190.95514476906882</v>
      </c>
      <c r="J12" s="65">
        <v>1021.1596087094473</v>
      </c>
      <c r="K12" s="65">
        <v>758.73133824039564</v>
      </c>
      <c r="L12" s="66">
        <v>288094.43434072344</v>
      </c>
      <c r="M12" s="66">
        <v>43822.059618671352</v>
      </c>
      <c r="N12" s="66">
        <v>50097.399304996696</v>
      </c>
      <c r="O12" s="66">
        <v>4308.4363767424356</v>
      </c>
      <c r="P12" s="66">
        <v>12363.077033389494</v>
      </c>
      <c r="Q12" s="66">
        <v>67147.247182718274</v>
      </c>
      <c r="R12" s="66">
        <v>11821.878070023171</v>
      </c>
      <c r="S12" s="66">
        <v>10916.62527119062</v>
      </c>
      <c r="T12" s="66">
        <v>27797.22317700792</v>
      </c>
      <c r="U12" s="66">
        <v>59820.488305983432</v>
      </c>
    </row>
    <row r="13" spans="1:21" x14ac:dyDescent="0.2">
      <c r="A13" s="64">
        <v>1968</v>
      </c>
      <c r="B13" s="65">
        <v>5729.549737447207</v>
      </c>
      <c r="C13" s="65">
        <v>827.38256146251967</v>
      </c>
      <c r="D13" s="65">
        <v>1143.652376324776</v>
      </c>
      <c r="E13" s="65">
        <v>84.186820555992014</v>
      </c>
      <c r="F13" s="65">
        <v>357.91749479360146</v>
      </c>
      <c r="G13" s="65">
        <v>1162.5966742316887</v>
      </c>
      <c r="H13" s="65">
        <v>418.45655673836251</v>
      </c>
      <c r="I13" s="65">
        <v>208.50016875426107</v>
      </c>
      <c r="J13" s="65">
        <v>1064.8071072498699</v>
      </c>
      <c r="K13" s="65">
        <v>820.54941701953612</v>
      </c>
      <c r="L13" s="66">
        <v>312251.20384787268</v>
      </c>
      <c r="M13" s="66">
        <v>47778.019117960161</v>
      </c>
      <c r="N13" s="66">
        <v>56882.963082987648</v>
      </c>
      <c r="O13" s="66">
        <v>5102.2551747076386</v>
      </c>
      <c r="P13" s="66">
        <v>13504.475013391333</v>
      </c>
      <c r="Q13" s="66">
        <v>72238.130010708948</v>
      </c>
      <c r="R13" s="66">
        <v>13153.250964786967</v>
      </c>
      <c r="S13" s="66">
        <v>12986.803234944993</v>
      </c>
      <c r="T13" s="66">
        <v>29193.311018720415</v>
      </c>
      <c r="U13" s="66">
        <v>61411.996229664568</v>
      </c>
    </row>
    <row r="14" spans="1:21" x14ac:dyDescent="0.2">
      <c r="A14" s="64">
        <v>1969</v>
      </c>
      <c r="B14" s="65">
        <v>6320.3079232615892</v>
      </c>
      <c r="C14" s="65">
        <v>907.66654052851572</v>
      </c>
      <c r="D14" s="65">
        <v>1261.5405661995517</v>
      </c>
      <c r="E14" s="65">
        <v>95.648399740121036</v>
      </c>
      <c r="F14" s="65">
        <v>385.37718860722714</v>
      </c>
      <c r="G14" s="65">
        <v>1275.6348116557626</v>
      </c>
      <c r="H14" s="65">
        <v>479.27428299192701</v>
      </c>
      <c r="I14" s="65">
        <v>241.65210361000217</v>
      </c>
      <c r="J14" s="65">
        <v>1121.4049625000882</v>
      </c>
      <c r="K14" s="65">
        <v>923.34462619462158</v>
      </c>
      <c r="L14" s="66">
        <v>329667.73232380883</v>
      </c>
      <c r="M14" s="66">
        <v>52743.402167170796</v>
      </c>
      <c r="N14" s="66">
        <v>60909.278651729204</v>
      </c>
      <c r="O14" s="66">
        <v>5647.6268679661744</v>
      </c>
      <c r="P14" s="66">
        <v>13616.133511434993</v>
      </c>
      <c r="Q14" s="66">
        <v>73196.41383715425</v>
      </c>
      <c r="R14" s="66">
        <v>14252.822328765993</v>
      </c>
      <c r="S14" s="66">
        <v>14777.579987473844</v>
      </c>
      <c r="T14" s="66">
        <v>28944.243704236498</v>
      </c>
      <c r="U14" s="66">
        <v>65580.231267877098</v>
      </c>
    </row>
    <row r="15" spans="1:21" x14ac:dyDescent="0.2">
      <c r="A15" s="64">
        <v>1970</v>
      </c>
      <c r="B15" s="65">
        <v>7291.7173351228475</v>
      </c>
      <c r="C15" s="65">
        <v>1018.6636480282219</v>
      </c>
      <c r="D15" s="65">
        <v>1484.1214357836054</v>
      </c>
      <c r="E15" s="65">
        <v>111.37003490419184</v>
      </c>
      <c r="F15" s="65">
        <v>435.27537507998699</v>
      </c>
      <c r="G15" s="65">
        <v>1561.0191122823019</v>
      </c>
      <c r="H15" s="65">
        <v>524.40945090337743</v>
      </c>
      <c r="I15" s="65">
        <v>308.77202094870262</v>
      </c>
      <c r="J15" s="65">
        <v>1195.9894242916894</v>
      </c>
      <c r="K15" s="65">
        <v>1035.9058836458905</v>
      </c>
      <c r="L15" s="66">
        <v>354403.14516476967</v>
      </c>
      <c r="M15" s="66">
        <v>54909.371727731821</v>
      </c>
      <c r="N15" s="66">
        <v>66652.888560493113</v>
      </c>
      <c r="O15" s="66">
        <v>6447.5053514120273</v>
      </c>
      <c r="P15" s="66">
        <v>14211.645501001169</v>
      </c>
      <c r="Q15" s="66">
        <v>83063.742612583243</v>
      </c>
      <c r="R15" s="66">
        <v>14722.369019330008</v>
      </c>
      <c r="S15" s="66">
        <v>14562.074235766428</v>
      </c>
      <c r="T15" s="66">
        <v>29344.062288013312</v>
      </c>
      <c r="U15" s="66">
        <v>70489.485868438525</v>
      </c>
    </row>
    <row r="16" spans="1:21" x14ac:dyDescent="0.2">
      <c r="A16" s="64">
        <v>1971</v>
      </c>
      <c r="B16" s="65">
        <v>7976.2413396845368</v>
      </c>
      <c r="C16" s="65">
        <v>1010.6213841494176</v>
      </c>
      <c r="D16" s="65">
        <v>1674.8339034585329</v>
      </c>
      <c r="E16" s="65">
        <v>129.62741767537082</v>
      </c>
      <c r="F16" s="65">
        <v>538.68073635529765</v>
      </c>
      <c r="G16" s="65">
        <v>1720.957262414048</v>
      </c>
      <c r="H16" s="65">
        <v>604.73474972884003</v>
      </c>
      <c r="I16" s="65">
        <v>327.43911042131992</v>
      </c>
      <c r="J16" s="65">
        <v>1258.8226364762536</v>
      </c>
      <c r="K16" s="65">
        <v>1196.9953397478853</v>
      </c>
      <c r="L16" s="66">
        <v>378426.38159488537</v>
      </c>
      <c r="M16" s="66">
        <v>57443.147440086213</v>
      </c>
      <c r="N16" s="66">
        <v>72055.612326855582</v>
      </c>
      <c r="O16" s="66">
        <v>7289.8016332224324</v>
      </c>
      <c r="P16" s="66">
        <v>16661.929208070338</v>
      </c>
      <c r="Q16" s="66">
        <v>86792.065624847004</v>
      </c>
      <c r="R16" s="66">
        <v>16380.641508790273</v>
      </c>
      <c r="S16" s="66">
        <v>15558.512113768156</v>
      </c>
      <c r="T16" s="66">
        <v>30812.248562865894</v>
      </c>
      <c r="U16" s="66">
        <v>75432.423176379438</v>
      </c>
    </row>
    <row r="17" spans="1:21" x14ac:dyDescent="0.2">
      <c r="A17" s="64">
        <v>1972</v>
      </c>
      <c r="B17" s="65">
        <v>9181.8976598823338</v>
      </c>
      <c r="C17" s="65">
        <v>1144.5666756481262</v>
      </c>
      <c r="D17" s="65">
        <v>1958.2884001268155</v>
      </c>
      <c r="E17" s="65">
        <v>150.0148284365207</v>
      </c>
      <c r="F17" s="65">
        <v>664.99532789797593</v>
      </c>
      <c r="G17" s="65">
        <v>1913.9075574128449</v>
      </c>
      <c r="H17" s="65">
        <v>693.47507985982747</v>
      </c>
      <c r="I17" s="65">
        <v>412.71608746562634</v>
      </c>
      <c r="J17" s="65">
        <v>1327.1717413335089</v>
      </c>
      <c r="K17" s="65">
        <v>1427.8566665240567</v>
      </c>
      <c r="L17" s="66">
        <v>409374.26187687938</v>
      </c>
      <c r="M17" s="66">
        <v>60557.239525270168</v>
      </c>
      <c r="N17" s="66">
        <v>79645.152855793334</v>
      </c>
      <c r="O17" s="66">
        <v>7974.5460925359275</v>
      </c>
      <c r="P17" s="66">
        <v>20321.846643945802</v>
      </c>
      <c r="Q17" s="66">
        <v>93432.673078417196</v>
      </c>
      <c r="R17" s="66">
        <v>18276.659158029786</v>
      </c>
      <c r="S17" s="66">
        <v>16446.164755041726</v>
      </c>
      <c r="T17" s="66">
        <v>31788.854611763367</v>
      </c>
      <c r="U17" s="66">
        <v>80931.125156082024</v>
      </c>
    </row>
    <row r="18" spans="1:21" x14ac:dyDescent="0.2">
      <c r="A18" s="64">
        <v>1973</v>
      </c>
      <c r="B18" s="65">
        <v>11357.398765645248</v>
      </c>
      <c r="C18" s="65">
        <v>1425.1446232129674</v>
      </c>
      <c r="D18" s="65">
        <v>2546.8579478859906</v>
      </c>
      <c r="E18" s="65">
        <v>162.59213656777735</v>
      </c>
      <c r="F18" s="65">
        <v>795.70347045083429</v>
      </c>
      <c r="G18" s="65">
        <v>2422.8637632769282</v>
      </c>
      <c r="H18" s="65">
        <v>836.1481106307682</v>
      </c>
      <c r="I18" s="65">
        <v>518.80227900399791</v>
      </c>
      <c r="J18" s="65">
        <v>1502.4811997568547</v>
      </c>
      <c r="K18" s="65">
        <v>1704.3264455591052</v>
      </c>
      <c r="L18" s="66">
        <v>440932.57908245485</v>
      </c>
      <c r="M18" s="66">
        <v>63977.836736948615</v>
      </c>
      <c r="N18" s="66">
        <v>87781.397575374911</v>
      </c>
      <c r="O18" s="66">
        <v>8459.3209309879585</v>
      </c>
      <c r="P18" s="66">
        <v>20948.37488296855</v>
      </c>
      <c r="Q18" s="66">
        <v>101428.3537553202</v>
      </c>
      <c r="R18" s="66">
        <v>21200.92462331455</v>
      </c>
      <c r="S18" s="66">
        <v>17842.779644209484</v>
      </c>
      <c r="T18" s="66">
        <v>34076.341263207782</v>
      </c>
      <c r="U18" s="66">
        <v>85217.249670122779</v>
      </c>
    </row>
    <row r="19" spans="1:21" x14ac:dyDescent="0.2">
      <c r="A19" s="64">
        <v>1974</v>
      </c>
      <c r="B19" s="65">
        <v>14769.736958507627</v>
      </c>
      <c r="C19" s="65">
        <v>1779.28155332446</v>
      </c>
      <c r="D19" s="65">
        <v>3418.2595625886611</v>
      </c>
      <c r="E19" s="65">
        <v>208.84417292143078</v>
      </c>
      <c r="F19" s="65">
        <v>1086.776224875267</v>
      </c>
      <c r="G19" s="65">
        <v>3175.9960061748875</v>
      </c>
      <c r="H19" s="65">
        <v>1131.2479584585988</v>
      </c>
      <c r="I19" s="65">
        <v>648.04382196468703</v>
      </c>
      <c r="J19" s="65">
        <v>1882.1185084903107</v>
      </c>
      <c r="K19" s="65">
        <v>2218.3024914345324</v>
      </c>
      <c r="L19" s="66">
        <v>465381.84961548686</v>
      </c>
      <c r="M19" s="66">
        <v>62894.851956668106</v>
      </c>
      <c r="N19" s="66">
        <v>98947.026692524014</v>
      </c>
      <c r="O19" s="66">
        <v>9247.0800434725097</v>
      </c>
      <c r="P19" s="66">
        <v>22579.829604384227</v>
      </c>
      <c r="Q19" s="66">
        <v>100694.66770069802</v>
      </c>
      <c r="R19" s="66">
        <v>24190.570007538608</v>
      </c>
      <c r="S19" s="66">
        <v>18622.899206663569</v>
      </c>
      <c r="T19" s="66">
        <v>35813.258061582485</v>
      </c>
      <c r="U19" s="66">
        <v>92391.66634195525</v>
      </c>
    </row>
    <row r="20" spans="1:21" x14ac:dyDescent="0.2">
      <c r="A20" s="64">
        <v>1975</v>
      </c>
      <c r="B20" s="65">
        <v>18780.656468665089</v>
      </c>
      <c r="C20" s="65">
        <v>2369.5559900842968</v>
      </c>
      <c r="D20" s="65">
        <v>4266.506791529232</v>
      </c>
      <c r="E20" s="65">
        <v>308.0426193115033</v>
      </c>
      <c r="F20" s="65">
        <v>1363.4130259805361</v>
      </c>
      <c r="G20" s="65">
        <v>3646.8174929684119</v>
      </c>
      <c r="H20" s="65">
        <v>1508.2031108038057</v>
      </c>
      <c r="I20" s="65">
        <v>832.98061548302144</v>
      </c>
      <c r="J20" s="65">
        <v>2695.1131241608196</v>
      </c>
      <c r="K20" s="65">
        <v>2873.7352159495235</v>
      </c>
      <c r="L20" s="66">
        <v>475155.19911074569</v>
      </c>
      <c r="M20" s="66">
        <v>64803.357210973758</v>
      </c>
      <c r="N20" s="66">
        <v>102079.32011421271</v>
      </c>
      <c r="O20" s="66">
        <v>9459.1690352952737</v>
      </c>
      <c r="P20" s="66">
        <v>23863.902331886296</v>
      </c>
      <c r="Q20" s="66">
        <v>96427.31003605877</v>
      </c>
      <c r="R20" s="66">
        <v>25688.364514147877</v>
      </c>
      <c r="S20" s="66">
        <v>21974.484892971857</v>
      </c>
      <c r="T20" s="66">
        <v>37019.268215925666</v>
      </c>
      <c r="U20" s="66">
        <v>93840.022759273546</v>
      </c>
    </row>
    <row r="21" spans="1:21" x14ac:dyDescent="0.2">
      <c r="A21" s="64">
        <v>1976</v>
      </c>
      <c r="B21" s="65">
        <v>23106.848177494969</v>
      </c>
      <c r="C21" s="65">
        <v>2920.7977150875217</v>
      </c>
      <c r="D21" s="65">
        <v>5069.1921646153478</v>
      </c>
      <c r="E21" s="65">
        <v>415.45688794860638</v>
      </c>
      <c r="F21" s="65">
        <v>1872.5942055531959</v>
      </c>
      <c r="G21" s="65">
        <v>4362.3841917073132</v>
      </c>
      <c r="H21" s="65">
        <v>1825.8705425873616</v>
      </c>
      <c r="I21" s="65">
        <v>1061.677963010934</v>
      </c>
      <c r="J21" s="65">
        <v>3288.1914971853525</v>
      </c>
      <c r="K21" s="65">
        <v>3613.2365003677432</v>
      </c>
      <c r="L21" s="66">
        <v>501372.19323498261</v>
      </c>
      <c r="M21" s="66">
        <v>65126.209277547947</v>
      </c>
      <c r="N21" s="66">
        <v>108003.02081518871</v>
      </c>
      <c r="O21" s="66">
        <v>10289.34594614438</v>
      </c>
      <c r="P21" s="66">
        <v>28826.502244937776</v>
      </c>
      <c r="Q21" s="66">
        <v>104962.02536533726</v>
      </c>
      <c r="R21" s="66">
        <v>27180.215391762667</v>
      </c>
      <c r="S21" s="66">
        <v>21525.129603721551</v>
      </c>
      <c r="T21" s="66">
        <v>38192.506355205187</v>
      </c>
      <c r="U21" s="66">
        <v>97267.238235137149</v>
      </c>
    </row>
    <row r="22" spans="1:21" x14ac:dyDescent="0.2">
      <c r="A22" s="64">
        <v>1977</v>
      </c>
      <c r="B22" s="65">
        <v>29426.932582714253</v>
      </c>
      <c r="C22" s="65">
        <v>3995.2025713791818</v>
      </c>
      <c r="D22" s="65">
        <v>6224.6707057110889</v>
      </c>
      <c r="E22" s="65">
        <v>528.85552093848469</v>
      </c>
      <c r="F22" s="65">
        <v>2145.1512807204408</v>
      </c>
      <c r="G22" s="65">
        <v>5844.9710011847956</v>
      </c>
      <c r="H22" s="65">
        <v>2086.9277637701152</v>
      </c>
      <c r="I22" s="65">
        <v>1317.508894143853</v>
      </c>
      <c r="J22" s="65">
        <v>3985.3523667293557</v>
      </c>
      <c r="K22" s="65">
        <v>4530.7416337786681</v>
      </c>
      <c r="L22" s="66">
        <v>546016.75198983762</v>
      </c>
      <c r="M22" s="66">
        <v>66560.653269542134</v>
      </c>
      <c r="N22" s="66">
        <v>121754.23916338271</v>
      </c>
      <c r="O22" s="66">
        <v>11004.388832861125</v>
      </c>
      <c r="P22" s="66">
        <v>29949.290475265672</v>
      </c>
      <c r="Q22" s="66">
        <v>123768.34545932636</v>
      </c>
      <c r="R22" s="66">
        <v>30443.267709732863</v>
      </c>
      <c r="S22" s="66">
        <v>20089.450111876256</v>
      </c>
      <c r="T22" s="66">
        <v>39529.604569803065</v>
      </c>
      <c r="U22" s="66">
        <v>102917.51239804746</v>
      </c>
    </row>
    <row r="23" spans="1:21" x14ac:dyDescent="0.2">
      <c r="A23" s="64">
        <v>1978</v>
      </c>
      <c r="B23" s="65">
        <v>33744.407087894208</v>
      </c>
      <c r="C23" s="65">
        <v>4273.2846439471523</v>
      </c>
      <c r="D23" s="65">
        <v>7043.1657938068111</v>
      </c>
      <c r="E23" s="65">
        <v>557.56018385094956</v>
      </c>
      <c r="F23" s="65">
        <v>2609.926212583066</v>
      </c>
      <c r="G23" s="65">
        <v>6773.067611878123</v>
      </c>
      <c r="H23" s="65">
        <v>2442.2715857170429</v>
      </c>
      <c r="I23" s="65">
        <v>1605.6757125052952</v>
      </c>
      <c r="J23" s="65">
        <v>4395.6868172934383</v>
      </c>
      <c r="K23" s="65">
        <v>5563.1236855723273</v>
      </c>
      <c r="L23" s="66">
        <v>580239.37201812852</v>
      </c>
      <c r="M23" s="66">
        <v>70953.893415963073</v>
      </c>
      <c r="N23" s="66">
        <v>131736.4145031381</v>
      </c>
      <c r="O23" s="66">
        <v>11598.238009964865</v>
      </c>
      <c r="P23" s="66">
        <v>31686.200444833688</v>
      </c>
      <c r="Q23" s="66">
        <v>128964.04058083449</v>
      </c>
      <c r="R23" s="66">
        <v>34003.501477427119</v>
      </c>
      <c r="S23" s="66">
        <v>22967.569181119121</v>
      </c>
      <c r="T23" s="66">
        <v>40873.257187413685</v>
      </c>
      <c r="U23" s="66">
        <v>107456.25721743441</v>
      </c>
    </row>
    <row r="24" spans="1:21" x14ac:dyDescent="0.2">
      <c r="A24" s="64">
        <v>1979</v>
      </c>
      <c r="B24" s="65">
        <v>38651.186911613557</v>
      </c>
      <c r="C24" s="65">
        <v>4436.1404874929422</v>
      </c>
      <c r="D24" s="65">
        <v>7881.8276049856513</v>
      </c>
      <c r="E24" s="65">
        <v>611.41946302592748</v>
      </c>
      <c r="F24" s="65">
        <v>3476.5541493410938</v>
      </c>
      <c r="G24" s="65">
        <v>8032.6516910295604</v>
      </c>
      <c r="H24" s="65">
        <v>2762.8077781729362</v>
      </c>
      <c r="I24" s="65">
        <v>1748.8920710820969</v>
      </c>
      <c r="J24" s="65">
        <v>4955.9096557023786</v>
      </c>
      <c r="K24" s="65">
        <v>6799.8879847953922</v>
      </c>
      <c r="L24" s="66">
        <v>608898.1138366916</v>
      </c>
      <c r="M24" s="66">
        <v>71305.352627676752</v>
      </c>
      <c r="N24" s="66">
        <v>135248.18495127372</v>
      </c>
      <c r="O24" s="66">
        <v>12192.087187068604</v>
      </c>
      <c r="P24" s="66">
        <v>37802.604837669634</v>
      </c>
      <c r="Q24" s="66">
        <v>134309.46755022471</v>
      </c>
      <c r="R24" s="66">
        <v>38217.534434514309</v>
      </c>
      <c r="S24" s="66">
        <v>24005.173649192715</v>
      </c>
      <c r="T24" s="66">
        <v>42551.184358673774</v>
      </c>
      <c r="U24" s="66">
        <v>113266.52424039731</v>
      </c>
    </row>
    <row r="25" spans="1:21" x14ac:dyDescent="0.2">
      <c r="A25" s="64">
        <v>1980</v>
      </c>
      <c r="B25" s="65">
        <v>46274.38150347599</v>
      </c>
      <c r="C25" s="65">
        <v>5111.0666845632977</v>
      </c>
      <c r="D25" s="65">
        <v>9586.7871071239042</v>
      </c>
      <c r="E25" s="65">
        <v>894.10460626634892</v>
      </c>
      <c r="F25" s="65">
        <v>4053.8353695715455</v>
      </c>
      <c r="G25" s="65">
        <v>9465.037273312666</v>
      </c>
      <c r="H25" s="65">
        <v>3334.6474055256344</v>
      </c>
      <c r="I25" s="65">
        <v>2235.4604688109744</v>
      </c>
      <c r="J25" s="65">
        <v>5981.8656928228611</v>
      </c>
      <c r="K25" s="65">
        <v>8178.5116862982777</v>
      </c>
      <c r="L25" s="66">
        <v>613476.39076355321</v>
      </c>
      <c r="M25" s="66">
        <v>70949.806680943148</v>
      </c>
      <c r="N25" s="66">
        <v>136328.72970454619</v>
      </c>
      <c r="O25" s="66">
        <v>13628.232645982751</v>
      </c>
      <c r="P25" s="66">
        <v>37386.987094951575</v>
      </c>
      <c r="Q25" s="66">
        <v>130326.60039656141</v>
      </c>
      <c r="R25" s="66">
        <v>40202.706518671039</v>
      </c>
      <c r="S25" s="66">
        <v>24695.61554640402</v>
      </c>
      <c r="T25" s="66">
        <v>43567.116825647659</v>
      </c>
      <c r="U25" s="66">
        <v>116390.59534984549</v>
      </c>
    </row>
    <row r="26" spans="1:21" x14ac:dyDescent="0.2">
      <c r="A26" s="64">
        <v>1981</v>
      </c>
      <c r="B26" s="65">
        <v>63817.418571893548</v>
      </c>
      <c r="C26" s="65">
        <v>9113.0635823228477</v>
      </c>
      <c r="D26" s="65">
        <v>13466.640553615061</v>
      </c>
      <c r="E26" s="65">
        <v>1444.2604071045425</v>
      </c>
      <c r="F26" s="65">
        <v>4644.1403302964591</v>
      </c>
      <c r="G26" s="65">
        <v>11953.014646465292</v>
      </c>
      <c r="H26" s="65">
        <v>4886.0731771259989</v>
      </c>
      <c r="I26" s="65">
        <v>2965.5170773110949</v>
      </c>
      <c r="J26" s="65">
        <v>6915.0108401898078</v>
      </c>
      <c r="K26" s="65">
        <v>9978.5856773280066</v>
      </c>
      <c r="L26" s="66">
        <v>599601.66818798089</v>
      </c>
      <c r="M26" s="66">
        <v>74566.567173578049</v>
      </c>
      <c r="N26" s="66">
        <v>135646.9574197433</v>
      </c>
      <c r="O26" s="66">
        <v>14688.677605096571</v>
      </c>
      <c r="P26" s="66">
        <v>29273.136237112409</v>
      </c>
      <c r="Q26" s="66">
        <v>116513.83742943963</v>
      </c>
      <c r="R26" s="66">
        <v>39923.355955930427</v>
      </c>
      <c r="S26" s="66">
        <v>27861.322132059708</v>
      </c>
      <c r="T26" s="66">
        <v>44307.764366086674</v>
      </c>
      <c r="U26" s="66">
        <v>116820.04986893405</v>
      </c>
    </row>
    <row r="27" spans="1:21" x14ac:dyDescent="0.2">
      <c r="A27" s="64">
        <v>1982</v>
      </c>
      <c r="B27" s="65">
        <v>108970.74533418451</v>
      </c>
      <c r="C27" s="65">
        <v>16558.466687570159</v>
      </c>
      <c r="D27" s="65">
        <v>24683.197652122872</v>
      </c>
      <c r="E27" s="65">
        <v>2296.3730329971795</v>
      </c>
      <c r="F27" s="65">
        <v>4715.2217091397297</v>
      </c>
      <c r="G27" s="65">
        <v>24048.095350841206</v>
      </c>
      <c r="H27" s="65">
        <v>8581.993176654727</v>
      </c>
      <c r="I27" s="65">
        <v>4922.1952754736367</v>
      </c>
      <c r="J27" s="65">
        <v>7814.1013458384032</v>
      </c>
      <c r="K27" s="65">
        <v>14928.96534425237</v>
      </c>
      <c r="L27" s="66">
        <v>555917.27584417595</v>
      </c>
      <c r="M27" s="66">
        <v>71060.148526481149</v>
      </c>
      <c r="N27" s="66">
        <v>120184.87654553453</v>
      </c>
      <c r="O27" s="66">
        <v>15306.765524122913</v>
      </c>
      <c r="P27" s="66">
        <v>19937.245150684314</v>
      </c>
      <c r="Q27" s="66">
        <v>102880.75267977637</v>
      </c>
      <c r="R27" s="66">
        <v>39602.399990228434</v>
      </c>
      <c r="S27" s="66">
        <v>29038.345651846437</v>
      </c>
      <c r="T27" s="66">
        <v>44707.582949863492</v>
      </c>
      <c r="U27" s="66">
        <v>113199.15882563833</v>
      </c>
    </row>
    <row r="28" spans="1:21" x14ac:dyDescent="0.2">
      <c r="A28" s="64">
        <v>1983</v>
      </c>
      <c r="B28" s="65">
        <v>144520.06061369853</v>
      </c>
      <c r="C28" s="65">
        <v>19721.433607215127</v>
      </c>
      <c r="D28" s="65">
        <v>35183.213651455175</v>
      </c>
      <c r="E28" s="65">
        <v>5020.8816919785068</v>
      </c>
      <c r="F28" s="65">
        <v>5945.1021669180063</v>
      </c>
      <c r="G28" s="65">
        <v>29026.099126827863</v>
      </c>
      <c r="H28" s="65">
        <v>12015.708450731765</v>
      </c>
      <c r="I28" s="65">
        <v>7283.123066969415</v>
      </c>
      <c r="J28" s="65">
        <v>8978.4343426172582</v>
      </c>
      <c r="K28" s="65">
        <v>21346.064508985401</v>
      </c>
      <c r="L28" s="66">
        <v>571833.14688297408</v>
      </c>
      <c r="M28" s="66">
        <v>73900.429365330041</v>
      </c>
      <c r="N28" s="66">
        <v>122345.96605207952</v>
      </c>
      <c r="O28" s="66">
        <v>18397.205119254617</v>
      </c>
      <c r="P28" s="66">
        <v>20873.935884272782</v>
      </c>
      <c r="Q28" s="66">
        <v>106174.85333318211</v>
      </c>
      <c r="R28" s="66">
        <v>40196.76288967656</v>
      </c>
      <c r="S28" s="66">
        <v>32216.549419163544</v>
      </c>
      <c r="T28" s="66">
        <v>45159.836757742181</v>
      </c>
      <c r="U28" s="66">
        <v>112567.60806227279</v>
      </c>
    </row>
    <row r="29" spans="1:21" x14ac:dyDescent="0.2">
      <c r="A29" s="64">
        <v>1984</v>
      </c>
      <c r="B29" s="65">
        <v>180473.3371468941</v>
      </c>
      <c r="C29" s="65">
        <v>23674.479730930911</v>
      </c>
      <c r="D29" s="65">
        <v>45934.404256958805</v>
      </c>
      <c r="E29" s="65">
        <v>5501.8194904960983</v>
      </c>
      <c r="F29" s="65">
        <v>8928.4590369595262</v>
      </c>
      <c r="G29" s="65">
        <v>35738.750338811784</v>
      </c>
      <c r="H29" s="65">
        <v>13774.397669577877</v>
      </c>
      <c r="I29" s="65">
        <v>8446.673485651072</v>
      </c>
      <c r="J29" s="65">
        <v>11146.041350486084</v>
      </c>
      <c r="K29" s="65">
        <v>27328.311787021958</v>
      </c>
      <c r="L29" s="66">
        <v>607295.64835755317</v>
      </c>
      <c r="M29" s="66">
        <v>81332.107645676151</v>
      </c>
      <c r="N29" s="66">
        <v>132338.15419975974</v>
      </c>
      <c r="O29" s="66">
        <v>18986.414119417026</v>
      </c>
      <c r="P29" s="66">
        <v>25801.245313524927</v>
      </c>
      <c r="Q29" s="66">
        <v>112264.6754648114</v>
      </c>
      <c r="R29" s="66">
        <v>41858.915034435449</v>
      </c>
      <c r="S29" s="66">
        <v>34052.105876047528</v>
      </c>
      <c r="T29" s="66">
        <v>45884.251599325493</v>
      </c>
      <c r="U29" s="66">
        <v>114777.77910455542</v>
      </c>
    </row>
    <row r="30" spans="1:21" x14ac:dyDescent="0.2">
      <c r="A30" s="64">
        <v>1985</v>
      </c>
      <c r="B30" s="65">
        <v>215715.46643411374</v>
      </c>
      <c r="C30" s="65">
        <v>25167.782849485407</v>
      </c>
      <c r="D30" s="65">
        <v>53324.610672696901</v>
      </c>
      <c r="E30" s="65">
        <v>6215.5906692349818</v>
      </c>
      <c r="F30" s="65">
        <v>10714.326307582471</v>
      </c>
      <c r="G30" s="65">
        <v>41818.316796939449</v>
      </c>
      <c r="H30" s="65">
        <v>17459.25002867898</v>
      </c>
      <c r="I30" s="65">
        <v>10821.038542296261</v>
      </c>
      <c r="J30" s="65">
        <v>15762.771077468422</v>
      </c>
      <c r="K30" s="65">
        <v>34431.779489730885</v>
      </c>
      <c r="L30" s="66">
        <v>613632.21698005882</v>
      </c>
      <c r="M30" s="66">
        <v>76819.219049119987</v>
      </c>
      <c r="N30" s="66">
        <v>135508.13677871323</v>
      </c>
      <c r="O30" s="66">
        <v>17572.800475153173</v>
      </c>
      <c r="P30" s="66">
        <v>27234.241299209461</v>
      </c>
      <c r="Q30" s="66">
        <v>115704.56684536388</v>
      </c>
      <c r="R30" s="66">
        <v>42720.824256194544</v>
      </c>
      <c r="S30" s="66">
        <v>35363.713845026752</v>
      </c>
      <c r="T30" s="66">
        <v>46598.083506127914</v>
      </c>
      <c r="U30" s="66">
        <v>116110.63092514986</v>
      </c>
    </row>
    <row r="31" spans="1:21" x14ac:dyDescent="0.2">
      <c r="A31" s="64">
        <v>1986</v>
      </c>
      <c r="B31" s="65">
        <v>271765.39397805382</v>
      </c>
      <c r="C31" s="65">
        <v>35186.092032037479</v>
      </c>
      <c r="D31" s="65">
        <v>65070.487666403977</v>
      </c>
      <c r="E31" s="65">
        <v>7339.261292377807</v>
      </c>
      <c r="F31" s="65">
        <v>12685.735207854466</v>
      </c>
      <c r="G31" s="65">
        <v>51118.750795656844</v>
      </c>
      <c r="H31" s="65">
        <v>21042.690749233072</v>
      </c>
      <c r="I31" s="65">
        <v>15411.781047997423</v>
      </c>
      <c r="J31" s="65">
        <v>21171.077983703835</v>
      </c>
      <c r="K31" s="65">
        <v>42739.517202788935</v>
      </c>
      <c r="L31" s="66">
        <v>649135.03019805718</v>
      </c>
      <c r="M31" s="66">
        <v>80474.481112265916</v>
      </c>
      <c r="N31" s="66">
        <v>144975.80522489824</v>
      </c>
      <c r="O31" s="66">
        <v>18639.058239562815</v>
      </c>
      <c r="P31" s="66">
        <v>29217.552616690566</v>
      </c>
      <c r="Q31" s="66">
        <v>124395.75046410342</v>
      </c>
      <c r="R31" s="66">
        <v>46763.665945658613</v>
      </c>
      <c r="S31" s="66">
        <v>38146.394039398016</v>
      </c>
      <c r="T31" s="66">
        <v>47513.383604149589</v>
      </c>
      <c r="U31" s="66">
        <v>119008.93895132997</v>
      </c>
    </row>
    <row r="32" spans="1:21" x14ac:dyDescent="0.2">
      <c r="A32" s="64">
        <v>1987</v>
      </c>
      <c r="B32" s="65">
        <v>327311.6308729006</v>
      </c>
      <c r="C32" s="65">
        <v>43283.636974109999</v>
      </c>
      <c r="D32" s="65">
        <v>77050.155379484786</v>
      </c>
      <c r="E32" s="65">
        <v>8353.8428401958354</v>
      </c>
      <c r="F32" s="65">
        <v>15067.849337431935</v>
      </c>
      <c r="G32" s="65">
        <v>63785.950768329261</v>
      </c>
      <c r="H32" s="65">
        <v>25335.532065853935</v>
      </c>
      <c r="I32" s="65">
        <v>19481.088693073423</v>
      </c>
      <c r="J32" s="65">
        <v>25576.880829682141</v>
      </c>
      <c r="K32" s="65">
        <v>49376.693984739271</v>
      </c>
      <c r="L32" s="66">
        <v>693764.40400818363</v>
      </c>
      <c r="M32" s="66">
        <v>87249.03165549619</v>
      </c>
      <c r="N32" s="66">
        <v>156960.95220134075</v>
      </c>
      <c r="O32" s="66">
        <v>20069.917934838486</v>
      </c>
      <c r="P32" s="66">
        <v>31821.657955221639</v>
      </c>
      <c r="Q32" s="66">
        <v>134013.59325349535</v>
      </c>
      <c r="R32" s="66">
        <v>50800.218532355117</v>
      </c>
      <c r="S32" s="66">
        <v>41301.482800311729</v>
      </c>
      <c r="T32" s="66">
        <v>48688.466365954446</v>
      </c>
      <c r="U32" s="66">
        <v>122859.0833091699</v>
      </c>
    </row>
    <row r="33" spans="1:21" x14ac:dyDescent="0.2">
      <c r="A33" s="64">
        <v>1988</v>
      </c>
      <c r="B33" s="67">
        <v>414170.85595801129</v>
      </c>
      <c r="C33" s="65">
        <v>52877.259379334864</v>
      </c>
      <c r="D33" s="65">
        <v>99358.438958003637</v>
      </c>
      <c r="E33" s="65">
        <v>10181.801620391119</v>
      </c>
      <c r="F33" s="65">
        <v>18427.377247309916</v>
      </c>
      <c r="G33" s="65">
        <v>80560.317832645786</v>
      </c>
      <c r="H33" s="65">
        <v>31381.23778471375</v>
      </c>
      <c r="I33" s="65">
        <v>25334.81380721536</v>
      </c>
      <c r="J33" s="65">
        <v>32653.152125466091</v>
      </c>
      <c r="K33" s="65">
        <v>63396.457202930738</v>
      </c>
      <c r="L33" s="66">
        <v>720269.46629960404</v>
      </c>
      <c r="M33" s="66">
        <v>89261.762219768701</v>
      </c>
      <c r="N33" s="66">
        <v>164604.77222387763</v>
      </c>
      <c r="O33" s="66">
        <v>20556.573688890065</v>
      </c>
      <c r="P33" s="66">
        <v>32980.483045170295</v>
      </c>
      <c r="Q33" s="66">
        <v>137073.71244373743</v>
      </c>
      <c r="R33" s="66">
        <v>54617.738969194375</v>
      </c>
      <c r="S33" s="66">
        <v>44861.813201022698</v>
      </c>
      <c r="T33" s="66">
        <v>50110.158338059991</v>
      </c>
      <c r="U33" s="66">
        <v>126202.45216988288</v>
      </c>
    </row>
    <row r="34" spans="1:21" x14ac:dyDescent="0.2">
      <c r="A34" s="64">
        <v>1989</v>
      </c>
      <c r="B34" s="67">
        <v>503302.50033210602</v>
      </c>
      <c r="C34" s="65">
        <v>61135.675985806032</v>
      </c>
      <c r="D34" s="65">
        <v>117963.81893436157</v>
      </c>
      <c r="E34" s="65">
        <v>13176.991596885819</v>
      </c>
      <c r="F34" s="65">
        <v>24429.640843274316</v>
      </c>
      <c r="G34" s="65">
        <v>95997.154552566339</v>
      </c>
      <c r="H34" s="65">
        <v>37147.838898468122</v>
      </c>
      <c r="I34" s="65">
        <v>32618.251886088263</v>
      </c>
      <c r="J34" s="65">
        <v>38530.394052666365</v>
      </c>
      <c r="K34" s="65">
        <v>82302.733581989218</v>
      </c>
      <c r="L34" s="66">
        <v>756765.72336133861</v>
      </c>
      <c r="M34" s="66">
        <v>91900.760789018837</v>
      </c>
      <c r="N34" s="66">
        <v>173813.9471554397</v>
      </c>
      <c r="O34" s="66">
        <v>21571.512871979681</v>
      </c>
      <c r="P34" s="66">
        <v>36608.125300373074</v>
      </c>
      <c r="Q34" s="66">
        <v>143215.97177546003</v>
      </c>
      <c r="R34" s="66">
        <v>59347.745912681537</v>
      </c>
      <c r="S34" s="66">
        <v>48823.91641071131</v>
      </c>
      <c r="T34" s="66">
        <v>51478.265136416463</v>
      </c>
      <c r="U34" s="66">
        <v>130005.47800925792</v>
      </c>
    </row>
    <row r="35" spans="1:21" x14ac:dyDescent="0.2">
      <c r="A35" s="64">
        <v>1990</v>
      </c>
      <c r="B35" s="68">
        <v>612462.31547938951</v>
      </c>
      <c r="C35" s="68">
        <v>73538.704242497479</v>
      </c>
      <c r="D35" s="68">
        <v>135573.79568699354</v>
      </c>
      <c r="E35" s="68">
        <v>15796.302542793719</v>
      </c>
      <c r="F35" s="68">
        <v>27759.178508459099</v>
      </c>
      <c r="G35" s="68">
        <v>116455.93396694737</v>
      </c>
      <c r="H35" s="68">
        <v>47267.881608285817</v>
      </c>
      <c r="I35" s="68">
        <v>43835.147408093966</v>
      </c>
      <c r="J35" s="68">
        <v>45161.026111697698</v>
      </c>
      <c r="K35" s="68">
        <v>107074.34540362075</v>
      </c>
      <c r="L35" s="69">
        <v>786113.32007701905</v>
      </c>
      <c r="M35" s="69">
        <v>99783.175407810384</v>
      </c>
      <c r="N35" s="69">
        <v>175599.3453440649</v>
      </c>
      <c r="O35" s="69">
        <v>22956.791659902254</v>
      </c>
      <c r="P35" s="69">
        <v>35300.157255131497</v>
      </c>
      <c r="Q35" s="69">
        <v>150120.07747401824</v>
      </c>
      <c r="R35" s="69">
        <v>63247.303459453433</v>
      </c>
      <c r="S35" s="69">
        <v>52835.703691640054</v>
      </c>
      <c r="T35" s="69">
        <v>52556.776818893442</v>
      </c>
      <c r="U35" s="69">
        <v>133713.98896610478</v>
      </c>
    </row>
    <row r="36" spans="1:21" x14ac:dyDescent="0.2">
      <c r="A36" s="64">
        <v>1991</v>
      </c>
      <c r="B36" s="68">
        <v>806551.86859590746</v>
      </c>
      <c r="C36" s="68">
        <v>106421.86212135578</v>
      </c>
      <c r="D36" s="68">
        <v>181879.91935805458</v>
      </c>
      <c r="E36" s="68">
        <v>23995.90824780707</v>
      </c>
      <c r="F36" s="68">
        <v>32464.824301178742</v>
      </c>
      <c r="G36" s="68">
        <v>154209.97964724025</v>
      </c>
      <c r="H36" s="68">
        <v>64305.711045395146</v>
      </c>
      <c r="I36" s="68">
        <v>53482.970304089671</v>
      </c>
      <c r="J36" s="68">
        <v>53596.226790747314</v>
      </c>
      <c r="K36" s="68">
        <v>136194.46678003875</v>
      </c>
      <c r="L36" s="69">
        <v>806551.86859590746</v>
      </c>
      <c r="M36" s="69">
        <v>106421.86212135578</v>
      </c>
      <c r="N36" s="69">
        <v>181879.91935805458</v>
      </c>
      <c r="O36" s="69">
        <v>23995.90824780707</v>
      </c>
      <c r="P36" s="69">
        <v>32464.824301178742</v>
      </c>
      <c r="Q36" s="69">
        <v>154209.97964724025</v>
      </c>
      <c r="R36" s="69">
        <v>64305.711045395146</v>
      </c>
      <c r="S36" s="69">
        <v>53482.970304089671</v>
      </c>
      <c r="T36" s="69">
        <v>53596.226790747314</v>
      </c>
      <c r="U36" s="69">
        <v>136194.46678003875</v>
      </c>
    </row>
    <row r="37" spans="1:21" x14ac:dyDescent="0.2">
      <c r="A37" s="64">
        <v>1992</v>
      </c>
      <c r="B37" s="68">
        <v>1049023.1897505564</v>
      </c>
      <c r="C37" s="68">
        <v>137184.02703441033</v>
      </c>
      <c r="D37" s="68">
        <v>241444.00367038455</v>
      </c>
      <c r="E37" s="68">
        <v>31936.821299658368</v>
      </c>
      <c r="F37" s="68">
        <v>44227.05997686075</v>
      </c>
      <c r="G37" s="68">
        <v>205354.85271491899</v>
      </c>
      <c r="H37" s="68">
        <v>84471.524610571505</v>
      </c>
      <c r="I37" s="68">
        <v>68134.74659920932</v>
      </c>
      <c r="J37" s="68">
        <v>61644.90314757984</v>
      </c>
      <c r="K37" s="68">
        <v>174625.25069696258</v>
      </c>
      <c r="L37" s="69">
        <v>874894.43682476995</v>
      </c>
      <c r="M37" s="69">
        <v>110335.97950387911</v>
      </c>
      <c r="N37" s="69">
        <v>201936.88626819573</v>
      </c>
      <c r="O37" s="69">
        <v>25663.886140955332</v>
      </c>
      <c r="P37" s="69">
        <v>36678.797082050696</v>
      </c>
      <c r="Q37" s="69">
        <v>175831.98066356589</v>
      </c>
      <c r="R37" s="69">
        <v>71637.373865284026</v>
      </c>
      <c r="S37" s="69">
        <v>55611.523230718441</v>
      </c>
      <c r="T37" s="69">
        <v>55286.334302522046</v>
      </c>
      <c r="U37" s="69">
        <v>141911.67576759862</v>
      </c>
    </row>
    <row r="38" spans="1:21" x14ac:dyDescent="0.2">
      <c r="A38" s="64">
        <f t="shared" ref="A38:A60" si="0">A37+1</f>
        <v>1993</v>
      </c>
      <c r="B38" s="68">
        <v>1256085.2322933723</v>
      </c>
      <c r="C38" s="68">
        <v>159397.54101253729</v>
      </c>
      <c r="D38" s="68">
        <v>273547.95253831497</v>
      </c>
      <c r="E38" s="68">
        <v>39665.23868027245</v>
      </c>
      <c r="F38" s="68">
        <v>56008.885897344378</v>
      </c>
      <c r="G38" s="68">
        <v>249930.93149602815</v>
      </c>
      <c r="H38" s="68">
        <v>103295.29113827455</v>
      </c>
      <c r="I38" s="68">
        <v>85334.186524148376</v>
      </c>
      <c r="J38" s="68">
        <v>68484.876850817163</v>
      </c>
      <c r="K38" s="68">
        <v>220420.32815563498</v>
      </c>
      <c r="L38" s="69">
        <v>930947.06760750851</v>
      </c>
      <c r="M38" s="69">
        <v>114185.52570766785</v>
      </c>
      <c r="N38" s="69">
        <v>214483.99959291588</v>
      </c>
      <c r="O38" s="69">
        <v>26511.768709066091</v>
      </c>
      <c r="P38" s="69">
        <v>40956.584826510501</v>
      </c>
      <c r="Q38" s="69">
        <v>191838.56320132344</v>
      </c>
      <c r="R38" s="69">
        <v>80171.378234376112</v>
      </c>
      <c r="S38" s="69">
        <v>58086.107309818603</v>
      </c>
      <c r="T38" s="69">
        <v>56696.738509801435</v>
      </c>
      <c r="U38" s="69">
        <v>148016.40151602851</v>
      </c>
    </row>
    <row r="39" spans="1:21" x14ac:dyDescent="0.2">
      <c r="A39" s="64">
        <f t="shared" si="0"/>
        <v>1994</v>
      </c>
      <c r="B39" s="68">
        <v>1520312.9926536554</v>
      </c>
      <c r="C39" s="68">
        <v>197640.39531242763</v>
      </c>
      <c r="D39" s="68">
        <v>322854.94322023698</v>
      </c>
      <c r="E39" s="68">
        <v>45247.700346956604</v>
      </c>
      <c r="F39" s="68">
        <v>68097.487414428324</v>
      </c>
      <c r="G39" s="68">
        <v>291363.68104773713</v>
      </c>
      <c r="H39" s="68">
        <v>125227.71143156597</v>
      </c>
      <c r="I39" s="68">
        <v>107640.59183108693</v>
      </c>
      <c r="J39" s="68">
        <v>78215.192646630952</v>
      </c>
      <c r="K39" s="68">
        <v>284025.28940258466</v>
      </c>
      <c r="L39" s="69">
        <v>973174.73282141879</v>
      </c>
      <c r="M39" s="69">
        <v>117720.96995444823</v>
      </c>
      <c r="N39" s="69">
        <v>222242.6648537406</v>
      </c>
      <c r="O39" s="69">
        <v>28446.443240701177</v>
      </c>
      <c r="P39" s="69">
        <v>43819.303545851253</v>
      </c>
      <c r="Q39" s="69">
        <v>201331.21068392572</v>
      </c>
      <c r="R39" s="69">
        <v>86211.985105290063</v>
      </c>
      <c r="S39" s="69">
        <v>62144.491163905433</v>
      </c>
      <c r="T39" s="69">
        <v>58571.239015766048</v>
      </c>
      <c r="U39" s="69">
        <v>152686.42525779016</v>
      </c>
    </row>
    <row r="40" spans="1:21" x14ac:dyDescent="0.2">
      <c r="A40" s="64">
        <f t="shared" si="0"/>
        <v>1995</v>
      </c>
      <c r="B40" s="68">
        <v>1923744.771806733</v>
      </c>
      <c r="C40" s="68">
        <v>255513.36812116959</v>
      </c>
      <c r="D40" s="68">
        <v>409837.81428616459</v>
      </c>
      <c r="E40" s="68">
        <v>54519.360671820847</v>
      </c>
      <c r="F40" s="68">
        <v>87910.419756628005</v>
      </c>
      <c r="G40" s="68">
        <v>366636.49711779517</v>
      </c>
      <c r="H40" s="68">
        <v>160807.26914101097</v>
      </c>
      <c r="I40" s="68">
        <v>135113.31634534418</v>
      </c>
      <c r="J40" s="68">
        <v>92542.452129132958</v>
      </c>
      <c r="K40" s="68">
        <v>360864.27423766651</v>
      </c>
      <c r="L40" s="69">
        <v>1014457.8546092649</v>
      </c>
      <c r="M40" s="69">
        <v>126347.36983738502</v>
      </c>
      <c r="N40" s="69">
        <v>231317.89137684109</v>
      </c>
      <c r="O40" s="69">
        <v>29321.202278275159</v>
      </c>
      <c r="P40" s="69">
        <v>47156.128681286085</v>
      </c>
      <c r="Q40" s="69">
        <v>208276.00806944945</v>
      </c>
      <c r="R40" s="69">
        <v>92475.523665233792</v>
      </c>
      <c r="S40" s="69">
        <v>63552.98931395261</v>
      </c>
      <c r="T40" s="69">
        <v>60051.902692177857</v>
      </c>
      <c r="U40" s="69">
        <v>155958.83869466386</v>
      </c>
    </row>
    <row r="41" spans="1:21" x14ac:dyDescent="0.2">
      <c r="A41" s="64">
        <f t="shared" si="0"/>
        <v>1996</v>
      </c>
      <c r="B41" s="68">
        <v>2235900.8068446489</v>
      </c>
      <c r="C41" s="68">
        <v>278683.61782498995</v>
      </c>
      <c r="D41" s="68">
        <v>482197.06134958775</v>
      </c>
      <c r="E41" s="68">
        <v>65895.815858633781</v>
      </c>
      <c r="F41" s="68">
        <v>81772.39214616183</v>
      </c>
      <c r="G41" s="68">
        <v>432687.82530113467</v>
      </c>
      <c r="H41" s="68">
        <v>192524.0185597509</v>
      </c>
      <c r="I41" s="68">
        <v>159845.25853997303</v>
      </c>
      <c r="J41" s="68">
        <v>110610.00559875726</v>
      </c>
      <c r="K41" s="68">
        <v>431684.81166565965</v>
      </c>
      <c r="L41" s="69">
        <v>1017156.7982256539</v>
      </c>
      <c r="M41" s="69">
        <v>128488.3791861608</v>
      </c>
      <c r="N41" s="69">
        <v>232223.60034164396</v>
      </c>
      <c r="O41" s="69">
        <v>30054.756903462989</v>
      </c>
      <c r="P41" s="69">
        <v>38667.691645034589</v>
      </c>
      <c r="Q41" s="69">
        <v>206836.91371164104</v>
      </c>
      <c r="R41" s="69">
        <v>96792.932963007275</v>
      </c>
      <c r="S41" s="69">
        <v>64938.482726658549</v>
      </c>
      <c r="T41" s="69">
        <v>61170.442149290808</v>
      </c>
      <c r="U41" s="69">
        <v>157983.59859875389</v>
      </c>
    </row>
    <row r="42" spans="1:21" x14ac:dyDescent="0.2">
      <c r="A42" s="64">
        <f t="shared" si="0"/>
        <v>1997</v>
      </c>
      <c r="B42" s="68">
        <v>2719155.505392862</v>
      </c>
      <c r="C42" s="68">
        <v>342796.49509011954</v>
      </c>
      <c r="D42" s="68">
        <v>594492.47852089454</v>
      </c>
      <c r="E42" s="68">
        <v>69369.622117960898</v>
      </c>
      <c r="F42" s="68">
        <v>99402.603446328649</v>
      </c>
      <c r="G42" s="68">
        <v>530291.24736749637</v>
      </c>
      <c r="H42" s="68">
        <v>235555.89375621433</v>
      </c>
      <c r="I42" s="68">
        <v>194076.76758258548</v>
      </c>
      <c r="J42" s="68">
        <v>131961.47094275511</v>
      </c>
      <c r="K42" s="68">
        <v>521208.9265685071</v>
      </c>
      <c r="L42" s="69">
        <v>1073282.4406953566</v>
      </c>
      <c r="M42" s="69">
        <v>130378.20642180031</v>
      </c>
      <c r="N42" s="69">
        <v>250022.91583441425</v>
      </c>
      <c r="O42" s="69">
        <v>31718.867752709164</v>
      </c>
      <c r="P42" s="69">
        <v>41024.531322897099</v>
      </c>
      <c r="Q42" s="69">
        <v>219504.52556289744</v>
      </c>
      <c r="R42" s="69">
        <v>106354.21227723893</v>
      </c>
      <c r="S42" s="69">
        <v>69062.076291088801</v>
      </c>
      <c r="T42" s="69">
        <v>63084.212404756654</v>
      </c>
      <c r="U42" s="69">
        <v>162132.89282755382</v>
      </c>
    </row>
    <row r="43" spans="1:21" x14ac:dyDescent="0.2">
      <c r="A43" s="64">
        <f t="shared" si="0"/>
        <v>1998</v>
      </c>
      <c r="B43" s="68">
        <v>3318749.0166026526</v>
      </c>
      <c r="C43" s="68">
        <v>413515.04886197823</v>
      </c>
      <c r="D43" s="68">
        <v>746819.46689738519</v>
      </c>
      <c r="E43" s="68">
        <v>80627.932781965967</v>
      </c>
      <c r="F43" s="68">
        <v>132802.33548839213</v>
      </c>
      <c r="G43" s="68">
        <v>656585.74979489669</v>
      </c>
      <c r="H43" s="68">
        <v>269206.96672772709</v>
      </c>
      <c r="I43" s="68">
        <v>224779.90755962231</v>
      </c>
      <c r="J43" s="68">
        <v>151743.64554308928</v>
      </c>
      <c r="K43" s="68">
        <v>642667.96294759633</v>
      </c>
      <c r="L43" s="69">
        <v>1163069.7887963569</v>
      </c>
      <c r="M43" s="69">
        <v>141054.76803625759</v>
      </c>
      <c r="N43" s="69">
        <v>278415.94800684031</v>
      </c>
      <c r="O43" s="69">
        <v>34467.131695365017</v>
      </c>
      <c r="P43" s="69">
        <v>48156.952534855795</v>
      </c>
      <c r="Q43" s="69">
        <v>238073.10132922689</v>
      </c>
      <c r="R43" s="69">
        <v>114985.08156812286</v>
      </c>
      <c r="S43" s="69">
        <v>73381.588021121206</v>
      </c>
      <c r="T43" s="69">
        <v>64937.136750292957</v>
      </c>
      <c r="U43" s="69">
        <v>169598.08085427422</v>
      </c>
    </row>
    <row r="44" spans="1:21" x14ac:dyDescent="0.2">
      <c r="A44" s="64">
        <f t="shared" si="0"/>
        <v>1999</v>
      </c>
      <c r="B44" s="68">
        <v>4137062.8865716481</v>
      </c>
      <c r="C44" s="68">
        <v>422941.12276554969</v>
      </c>
      <c r="D44" s="68">
        <v>1169701.9344595703</v>
      </c>
      <c r="E44" s="68">
        <v>90483.352817349558</v>
      </c>
      <c r="F44" s="68">
        <v>148135.73197506627</v>
      </c>
      <c r="G44" s="68">
        <v>749368.46214206505</v>
      </c>
      <c r="H44" s="68">
        <v>304876.3587800723</v>
      </c>
      <c r="I44" s="68">
        <v>283938.72071597399</v>
      </c>
      <c r="J44" s="68">
        <v>171952.91265572608</v>
      </c>
      <c r="K44" s="68">
        <v>795664.29026027501</v>
      </c>
      <c r="L44" s="69">
        <v>1267636.4735420514</v>
      </c>
      <c r="M44" s="69">
        <v>147355.66706291988</v>
      </c>
      <c r="N44" s="69">
        <v>346587.61269381054</v>
      </c>
      <c r="O44" s="69">
        <v>36582.039572739799</v>
      </c>
      <c r="P44" s="69">
        <v>47355.915826258934</v>
      </c>
      <c r="Q44" s="69">
        <v>243637.2574986649</v>
      </c>
      <c r="R44" s="69">
        <v>122790.06228074002</v>
      </c>
      <c r="S44" s="69">
        <v>81713.239115412609</v>
      </c>
      <c r="T44" s="69">
        <v>67090.120796602292</v>
      </c>
      <c r="U44" s="69">
        <v>174524.55869490246</v>
      </c>
    </row>
    <row r="45" spans="1:21" x14ac:dyDescent="0.2">
      <c r="A45" s="64">
        <f t="shared" si="0"/>
        <v>2000</v>
      </c>
      <c r="B45" s="68">
        <v>4473688.1970883142</v>
      </c>
      <c r="C45" s="68">
        <v>408559.12774928258</v>
      </c>
      <c r="D45" s="68">
        <v>1101574.76410093</v>
      </c>
      <c r="E45" s="68">
        <v>110323.74719118189</v>
      </c>
      <c r="F45" s="68">
        <v>174260.89166753134</v>
      </c>
      <c r="G45" s="68">
        <v>831483.22808884515</v>
      </c>
      <c r="H45" s="68">
        <v>363119.91076658131</v>
      </c>
      <c r="I45" s="68">
        <v>359165.7832673582</v>
      </c>
      <c r="J45" s="68">
        <v>190814.52014395775</v>
      </c>
      <c r="K45" s="68">
        <v>934386.22411264596</v>
      </c>
      <c r="L45" s="69">
        <v>1292135.294605393</v>
      </c>
      <c r="M45" s="69">
        <v>147943.7971008257</v>
      </c>
      <c r="N45" s="69">
        <v>335633.92529792228</v>
      </c>
      <c r="O45" s="69">
        <v>38827.836845842015</v>
      </c>
      <c r="P45" s="69">
        <v>49292.770738776177</v>
      </c>
      <c r="Q45" s="69">
        <v>246573.90698338044</v>
      </c>
      <c r="R45" s="69">
        <v>134900.56756343981</v>
      </c>
      <c r="S45" s="69">
        <v>92022.873681533936</v>
      </c>
      <c r="T45" s="69">
        <v>68440.807957756973</v>
      </c>
      <c r="U45" s="69">
        <v>178498.80843591556</v>
      </c>
    </row>
    <row r="46" spans="1:21" x14ac:dyDescent="0.2">
      <c r="A46" s="64">
        <f t="shared" si="0"/>
        <v>2001</v>
      </c>
      <c r="B46" s="68">
        <v>4875779.1867014188</v>
      </c>
      <c r="C46" s="68">
        <v>413357.08304051869</v>
      </c>
      <c r="D46" s="68">
        <v>1035524.4084562791</v>
      </c>
      <c r="E46" s="68">
        <v>137275.04146300154</v>
      </c>
      <c r="F46" s="68">
        <v>224451.07438408511</v>
      </c>
      <c r="G46" s="68">
        <v>927700.37294340495</v>
      </c>
      <c r="H46" s="68">
        <v>397946.76151795435</v>
      </c>
      <c r="I46" s="68">
        <v>437599.21974976279</v>
      </c>
      <c r="J46" s="68">
        <v>214802.29380570792</v>
      </c>
      <c r="K46" s="68">
        <v>1087122.9313407044</v>
      </c>
      <c r="L46" s="69">
        <v>1303369.6203412118</v>
      </c>
      <c r="M46" s="69">
        <v>149895.17300948338</v>
      </c>
      <c r="N46" s="69">
        <v>305151.39106007922</v>
      </c>
      <c r="O46" s="69">
        <v>40390.760724447231</v>
      </c>
      <c r="P46" s="69">
        <v>56346.575641052848</v>
      </c>
      <c r="Q46" s="69">
        <v>251136.00566392438</v>
      </c>
      <c r="R46" s="69">
        <v>147207.7283254693</v>
      </c>
      <c r="S46" s="69">
        <v>101036.65336727153</v>
      </c>
      <c r="T46" s="69">
        <v>70203.039299734592</v>
      </c>
      <c r="U46" s="69">
        <v>182002.29324974932</v>
      </c>
    </row>
    <row r="47" spans="1:21" x14ac:dyDescent="0.2">
      <c r="A47" s="64">
        <f t="shared" si="0"/>
        <v>2002</v>
      </c>
      <c r="B47" s="68">
        <v>5479255.1856041793</v>
      </c>
      <c r="C47" s="68">
        <v>448130.63134176756</v>
      </c>
      <c r="D47" s="68">
        <v>1138312.7261542736</v>
      </c>
      <c r="E47" s="68">
        <v>143382.5644496523</v>
      </c>
      <c r="F47" s="68">
        <v>245679.68173650035</v>
      </c>
      <c r="G47" s="68">
        <v>1006168.4572773591</v>
      </c>
      <c r="H47" s="68">
        <v>477304.83621489903</v>
      </c>
      <c r="I47" s="68">
        <v>522748.23999101098</v>
      </c>
      <c r="J47" s="68">
        <v>235143.37506621768</v>
      </c>
      <c r="K47" s="68">
        <v>1262384.6733724982</v>
      </c>
      <c r="L47" s="69">
        <v>1341456.76057045</v>
      </c>
      <c r="M47" s="69">
        <v>144580.80106230275</v>
      </c>
      <c r="N47" s="69">
        <v>314514.00395996211</v>
      </c>
      <c r="O47" s="69">
        <v>42423.933401048147</v>
      </c>
      <c r="P47" s="69">
        <v>55316.355686558512</v>
      </c>
      <c r="Q47" s="69">
        <v>254380.61392795516</v>
      </c>
      <c r="R47" s="69">
        <v>164433.88119973609</v>
      </c>
      <c r="S47" s="69">
        <v>107727.29510004568</v>
      </c>
      <c r="T47" s="69">
        <v>71221.940303891985</v>
      </c>
      <c r="U47" s="69">
        <v>186857.93592894988</v>
      </c>
    </row>
    <row r="48" spans="1:21" x14ac:dyDescent="0.2">
      <c r="A48" s="64">
        <f t="shared" si="0"/>
        <v>2003</v>
      </c>
      <c r="B48" s="68">
        <v>6334012.1639546026</v>
      </c>
      <c r="C48" s="68">
        <v>530953.24951265275</v>
      </c>
      <c r="D48" s="68">
        <v>1293390.2297994778</v>
      </c>
      <c r="E48" s="68">
        <v>163439.01944824687</v>
      </c>
      <c r="F48" s="68">
        <v>280322.71465849224</v>
      </c>
      <c r="G48" s="68">
        <v>1160156.1398173347</v>
      </c>
      <c r="H48" s="68">
        <v>578047.5085829579</v>
      </c>
      <c r="I48" s="68">
        <v>620510.05261764931</v>
      </c>
      <c r="J48" s="68">
        <v>259258.44066881778</v>
      </c>
      <c r="K48" s="68">
        <v>1447934.8088489729</v>
      </c>
      <c r="L48" s="69">
        <v>1431687.3549829752</v>
      </c>
      <c r="M48" s="69">
        <v>155093.01992060783</v>
      </c>
      <c r="N48" s="69">
        <v>340621.17253520683</v>
      </c>
      <c r="O48" s="69">
        <v>44855.894752743676</v>
      </c>
      <c r="P48" s="69">
        <v>57931.667880775305</v>
      </c>
      <c r="Q48" s="69">
        <v>262689.35737542278</v>
      </c>
      <c r="R48" s="69">
        <v>186795.57936168433</v>
      </c>
      <c r="S48" s="69">
        <v>118342.36400087328</v>
      </c>
      <c r="T48" s="69">
        <v>73078.725335472423</v>
      </c>
      <c r="U48" s="69">
        <v>192279.57382018861</v>
      </c>
    </row>
    <row r="49" spans="1:21" x14ac:dyDescent="0.2">
      <c r="A49" s="64">
        <f t="shared" si="0"/>
        <v>2004</v>
      </c>
      <c r="B49" s="68">
        <v>7372912.8943564799</v>
      </c>
      <c r="C49" s="68">
        <v>608809.25980534195</v>
      </c>
      <c r="D49" s="68">
        <v>1546095.5590566606</v>
      </c>
      <c r="E49" s="68">
        <v>204661.39784076324</v>
      </c>
      <c r="F49" s="68">
        <v>333939.90040161076</v>
      </c>
      <c r="G49" s="68">
        <v>1370098.0913095481</v>
      </c>
      <c r="H49" s="68">
        <v>682233.72729670908</v>
      </c>
      <c r="I49" s="68">
        <v>729861.09043552179</v>
      </c>
      <c r="J49" s="68">
        <v>281937.69151935022</v>
      </c>
      <c r="K49" s="68">
        <v>1615276.1766909743</v>
      </c>
      <c r="L49" s="69">
        <v>1496327.2239391289</v>
      </c>
      <c r="M49" s="69">
        <v>155850.24309158619</v>
      </c>
      <c r="N49" s="69">
        <v>353306.38809682179</v>
      </c>
      <c r="O49" s="69">
        <v>46558.382232317206</v>
      </c>
      <c r="P49" s="69">
        <v>61414.026149752579</v>
      </c>
      <c r="Q49" s="69">
        <v>272312.09551546263</v>
      </c>
      <c r="R49" s="69">
        <v>208776.1212179772</v>
      </c>
      <c r="S49" s="69">
        <v>128510.92950883671</v>
      </c>
      <c r="T49" s="69">
        <v>75064.187239908555</v>
      </c>
      <c r="U49" s="69">
        <v>194534.85088646592</v>
      </c>
    </row>
    <row r="50" spans="1:21" x14ac:dyDescent="0.2">
      <c r="A50" s="64">
        <f t="shared" si="0"/>
        <v>2005</v>
      </c>
      <c r="B50" s="68">
        <v>8621244.6957519501</v>
      </c>
      <c r="C50" s="68">
        <v>740486.22861095716</v>
      </c>
      <c r="D50" s="68">
        <v>1800234.2731039256</v>
      </c>
      <c r="E50" s="68">
        <v>225262.34810896346</v>
      </c>
      <c r="F50" s="68">
        <v>373411.67081904394</v>
      </c>
      <c r="G50" s="68">
        <v>1617158.382628897</v>
      </c>
      <c r="H50" s="68">
        <v>804100.6075043109</v>
      </c>
      <c r="I50" s="68">
        <v>889338.05253168917</v>
      </c>
      <c r="J50" s="68">
        <v>301244.00919650542</v>
      </c>
      <c r="K50" s="68">
        <v>1870009.123247657</v>
      </c>
      <c r="L50" s="69">
        <v>1589762.95024665</v>
      </c>
      <c r="M50" s="69">
        <v>162297.48926363655</v>
      </c>
      <c r="N50" s="69">
        <v>390736.971483965</v>
      </c>
      <c r="O50" s="69">
        <v>49222.233503387557</v>
      </c>
      <c r="P50" s="69">
        <v>61178.404081567976</v>
      </c>
      <c r="Q50" s="69">
        <v>282800.16646015458</v>
      </c>
      <c r="R50" s="69">
        <v>228536.67588740788</v>
      </c>
      <c r="S50" s="69">
        <v>137172.76564999812</v>
      </c>
      <c r="T50" s="69">
        <v>77094.966581210261</v>
      </c>
      <c r="U50" s="69">
        <v>200723.27733532211</v>
      </c>
    </row>
    <row r="51" spans="1:21" x14ac:dyDescent="0.2">
      <c r="A51" s="64">
        <f t="shared" si="0"/>
        <v>2006</v>
      </c>
      <c r="B51" s="68">
        <v>10365563.742470801</v>
      </c>
      <c r="C51" s="68">
        <v>882697.78324885143</v>
      </c>
      <c r="D51" s="68">
        <v>2169010.8612221368</v>
      </c>
      <c r="E51" s="68">
        <v>230574.50559508477</v>
      </c>
      <c r="F51" s="68">
        <v>488477.87967173941</v>
      </c>
      <c r="G51" s="68">
        <v>1937244.0305680791</v>
      </c>
      <c r="H51" s="68">
        <v>992434.62587659678</v>
      </c>
      <c r="I51" s="68">
        <v>1127908.1461719428</v>
      </c>
      <c r="J51" s="68">
        <v>330621.63073109934</v>
      </c>
      <c r="K51" s="68">
        <v>2206594.2793853492</v>
      </c>
      <c r="L51" s="69">
        <v>1732505.9582126399</v>
      </c>
      <c r="M51" s="69">
        <v>182811.14998721326</v>
      </c>
      <c r="N51" s="69">
        <v>433144.59657074261</v>
      </c>
      <c r="O51" s="69">
        <v>52182.101372064964</v>
      </c>
      <c r="P51" s="69">
        <v>72271.855372119942</v>
      </c>
      <c r="Q51" s="69">
        <v>296355.80838125112</v>
      </c>
      <c r="R51" s="69">
        <v>252481.10028629238</v>
      </c>
      <c r="S51" s="69">
        <v>157492.98223043326</v>
      </c>
      <c r="T51" s="69">
        <v>80498.35320037877</v>
      </c>
      <c r="U51" s="69">
        <v>205268.01081214371</v>
      </c>
    </row>
    <row r="52" spans="1:21" x14ac:dyDescent="0.2">
      <c r="A52" s="64">
        <f t="shared" si="0"/>
        <v>2007</v>
      </c>
      <c r="B52" s="68">
        <v>12149371.042205701</v>
      </c>
      <c r="C52" s="68">
        <v>982990.25618267478</v>
      </c>
      <c r="D52" s="68">
        <v>2507710.7800142714</v>
      </c>
      <c r="E52" s="68">
        <v>224973.26699910036</v>
      </c>
      <c r="F52" s="68">
        <v>658955.22318852157</v>
      </c>
      <c r="G52" s="68">
        <v>2296973.9730340466</v>
      </c>
      <c r="H52" s="68">
        <v>1163237.0728608707</v>
      </c>
      <c r="I52" s="68">
        <v>1361599.4981903916</v>
      </c>
      <c r="J52" s="68">
        <v>369952.35907295335</v>
      </c>
      <c r="K52" s="68">
        <v>2582978.6126629291</v>
      </c>
      <c r="L52" s="69">
        <v>1861496.67788235</v>
      </c>
      <c r="M52" s="69">
        <v>192889.5509413174</v>
      </c>
      <c r="N52" s="69">
        <v>462976.47196787433</v>
      </c>
      <c r="O52" s="69">
        <v>53351.85233950409</v>
      </c>
      <c r="P52" s="69">
        <v>87555.5059792307</v>
      </c>
      <c r="Q52" s="69">
        <v>315736.80396829272</v>
      </c>
      <c r="R52" s="69">
        <v>277049.59463957947</v>
      </c>
      <c r="S52" s="69">
        <v>175733.11350472664</v>
      </c>
      <c r="T52" s="69">
        <v>84152.593299429573</v>
      </c>
      <c r="U52" s="69">
        <v>212051.19124239517</v>
      </c>
    </row>
    <row r="53" spans="1:21" x14ac:dyDescent="0.2">
      <c r="A53" s="64">
        <f t="shared" si="0"/>
        <v>2008</v>
      </c>
      <c r="B53" s="68">
        <v>14042803.7764614</v>
      </c>
      <c r="C53" s="68">
        <v>963337.97277089988</v>
      </c>
      <c r="D53" s="68">
        <v>2748725.0556949982</v>
      </c>
      <c r="E53" s="68">
        <v>259083.89050187814</v>
      </c>
      <c r="F53" s="68">
        <v>826765.71915671579</v>
      </c>
      <c r="G53" s="68">
        <v>2681005.193561981</v>
      </c>
      <c r="H53" s="68">
        <v>1355280.041611634</v>
      </c>
      <c r="I53" s="68">
        <v>1664424.754994944</v>
      </c>
      <c r="J53" s="68">
        <v>422036.64458446123</v>
      </c>
      <c r="K53" s="68">
        <v>3122144.5035839779</v>
      </c>
      <c r="L53" s="69">
        <v>1909928.81547397</v>
      </c>
      <c r="M53" s="69">
        <v>186268.49301381121</v>
      </c>
      <c r="N53" s="69">
        <v>444969.63048840646</v>
      </c>
      <c r="O53" s="69">
        <v>52943.08471269819</v>
      </c>
      <c r="P53" s="69">
        <v>100117.65608143448</v>
      </c>
      <c r="Q53" s="69">
        <v>325764.62651170767</v>
      </c>
      <c r="R53" s="69">
        <v>297380.12674188364</v>
      </c>
      <c r="S53" s="69">
        <v>193284.19647007051</v>
      </c>
      <c r="T53" s="69">
        <v>88141.203570915939</v>
      </c>
      <c r="U53" s="69">
        <v>221059.79788304193</v>
      </c>
    </row>
    <row r="54" spans="1:21" x14ac:dyDescent="0.2">
      <c r="A54" s="64">
        <f t="shared" si="0"/>
        <v>2009</v>
      </c>
      <c r="B54" s="68">
        <v>15338355.465433801</v>
      </c>
      <c r="C54" s="68">
        <v>1081103.69776666</v>
      </c>
      <c r="D54" s="68">
        <v>2627277.8529126397</v>
      </c>
      <c r="E54" s="68">
        <v>429867.25947497744</v>
      </c>
      <c r="F54" s="68">
        <v>930896.81114367279</v>
      </c>
      <c r="G54" s="68">
        <v>2621242.519384576</v>
      </c>
      <c r="H54" s="68">
        <v>1360098.8276191202</v>
      </c>
      <c r="I54" s="68">
        <v>1969593.2564421126</v>
      </c>
      <c r="J54" s="68">
        <v>456981.25800241489</v>
      </c>
      <c r="K54" s="68">
        <v>3861293.9826877164</v>
      </c>
      <c r="L54" s="69">
        <v>1897451.8228313499</v>
      </c>
      <c r="M54" s="69">
        <v>180680.51503120986</v>
      </c>
      <c r="N54" s="69">
        <v>426300.35075908183</v>
      </c>
      <c r="O54" s="69">
        <v>54552.374769156711</v>
      </c>
      <c r="P54" s="69">
        <v>96880.128243962885</v>
      </c>
      <c r="Q54" s="69">
        <v>305406.89037788822</v>
      </c>
      <c r="R54" s="69">
        <v>305457.54522584425</v>
      </c>
      <c r="S54" s="69">
        <v>206328.20217913963</v>
      </c>
      <c r="T54" s="69">
        <v>89986.537402625021</v>
      </c>
      <c r="U54" s="69">
        <v>231859.27884244156</v>
      </c>
    </row>
    <row r="55" spans="1:21" x14ac:dyDescent="0.2">
      <c r="A55" s="64">
        <f t="shared" si="0"/>
        <v>2010</v>
      </c>
      <c r="B55" s="68">
        <v>17414037.844339799</v>
      </c>
      <c r="C55" s="68">
        <v>1191031.3616191812</v>
      </c>
      <c r="D55" s="68">
        <v>2937881.3588699279</v>
      </c>
      <c r="E55" s="68">
        <v>437870.51587808633</v>
      </c>
      <c r="F55" s="68">
        <v>964535.56694771443</v>
      </c>
      <c r="G55" s="68">
        <v>2832295.1114624254</v>
      </c>
      <c r="H55" s="68">
        <v>1614023.5053557721</v>
      </c>
      <c r="I55" s="68">
        <v>2295539.5294144219</v>
      </c>
      <c r="J55" s="68">
        <v>506673.21888129826</v>
      </c>
      <c r="K55" s="68">
        <v>4634187.675910973</v>
      </c>
      <c r="L55" s="69">
        <v>1990336.06053106</v>
      </c>
      <c r="M55" s="69">
        <v>193049.45655959117</v>
      </c>
      <c r="N55" s="69">
        <v>444000.01781864441</v>
      </c>
      <c r="O55" s="69">
        <v>56135.858024709712</v>
      </c>
      <c r="P55" s="69">
        <v>93096.611988332559</v>
      </c>
      <c r="Q55" s="69">
        <v>318700.19963513571</v>
      </c>
      <c r="R55" s="69">
        <v>327136.59611722262</v>
      </c>
      <c r="S55" s="69">
        <v>222857.82602776063</v>
      </c>
      <c r="T55" s="69">
        <v>93255.799480494417</v>
      </c>
      <c r="U55" s="69">
        <v>242103.69487916867</v>
      </c>
    </row>
    <row r="56" spans="1:21" x14ac:dyDescent="0.2">
      <c r="A56" s="64">
        <f t="shared" si="0"/>
        <v>2011</v>
      </c>
      <c r="B56" s="68">
        <v>18952079.807930499</v>
      </c>
      <c r="C56" s="68">
        <v>1153695.1275977471</v>
      </c>
      <c r="D56" s="68">
        <v>3153360.1602775664</v>
      </c>
      <c r="E56" s="68">
        <v>439597.49746855581</v>
      </c>
      <c r="F56" s="68">
        <v>977915.00709806778</v>
      </c>
      <c r="G56" s="68">
        <v>3127838.3361270744</v>
      </c>
      <c r="H56" s="68">
        <v>1818642.9710313741</v>
      </c>
      <c r="I56" s="68">
        <v>2599532.8810214493</v>
      </c>
      <c r="J56" s="68">
        <v>551848.322857967</v>
      </c>
      <c r="K56" s="68">
        <v>5129649.5044507384</v>
      </c>
      <c r="L56" s="69">
        <v>2074533.48915951</v>
      </c>
      <c r="M56" s="69">
        <v>194126.26005362626</v>
      </c>
      <c r="N56" s="69">
        <v>460568.97400013142</v>
      </c>
      <c r="O56" s="69">
        <v>57517.705423051979</v>
      </c>
      <c r="P56" s="69">
        <v>89533.466506377168</v>
      </c>
      <c r="Q56" s="69">
        <v>331291.21814559418</v>
      </c>
      <c r="R56" s="69">
        <v>354035.01102536375</v>
      </c>
      <c r="S56" s="69">
        <v>243153.70114923301</v>
      </c>
      <c r="T56" s="69">
        <v>96407.110803688425</v>
      </c>
      <c r="U56" s="69">
        <v>247900.04205244381</v>
      </c>
    </row>
    <row r="57" spans="1:21" x14ac:dyDescent="0.2">
      <c r="A57" s="64">
        <f t="shared" si="0"/>
        <v>2012</v>
      </c>
      <c r="B57" s="68">
        <v>20750192.809493002</v>
      </c>
      <c r="C57" s="68">
        <v>1196235.6293069799</v>
      </c>
      <c r="D57" s="68">
        <v>3356339.189447084</v>
      </c>
      <c r="E57" s="68">
        <v>510088.91219491616</v>
      </c>
      <c r="F57" s="68">
        <v>1113226.2701097226</v>
      </c>
      <c r="G57" s="68">
        <v>3374540.4733648552</v>
      </c>
      <c r="H57" s="68">
        <v>2030369.7618638976</v>
      </c>
      <c r="I57" s="68">
        <v>2950457.5468386547</v>
      </c>
      <c r="J57" s="68">
        <v>604486.64161136746</v>
      </c>
      <c r="K57" s="68">
        <v>5614448.3847555434</v>
      </c>
      <c r="L57" s="69">
        <v>2183209.6722389599</v>
      </c>
      <c r="M57" s="69">
        <v>203704.8807253862</v>
      </c>
      <c r="N57" s="69">
        <v>486495.05590498267</v>
      </c>
      <c r="O57" s="69">
        <v>61435.933609774598</v>
      </c>
      <c r="P57" s="69">
        <v>94898.723698552742</v>
      </c>
      <c r="Q57" s="69">
        <v>344379.40343055263</v>
      </c>
      <c r="R57" s="69">
        <v>375677.55742171919</v>
      </c>
      <c r="S57" s="69">
        <v>263159.36806966667</v>
      </c>
      <c r="T57" s="69">
        <v>99610.015877354395</v>
      </c>
      <c r="U57" s="69">
        <v>253848.73350097082</v>
      </c>
    </row>
    <row r="58" spans="1:21" x14ac:dyDescent="0.2">
      <c r="A58" s="64">
        <f t="shared" si="0"/>
        <v>2013</v>
      </c>
      <c r="B58" s="68">
        <v>22451324.531876799</v>
      </c>
      <c r="C58" s="68">
        <v>1198371.9461885716</v>
      </c>
      <c r="D58" s="68">
        <v>3524232.1788705648</v>
      </c>
      <c r="E58" s="68">
        <v>586647.26389250881</v>
      </c>
      <c r="F58" s="68">
        <v>1224917.8683175803</v>
      </c>
      <c r="G58" s="68">
        <v>3595351.9946165951</v>
      </c>
      <c r="H58" s="68">
        <v>2271834.4801334655</v>
      </c>
      <c r="I58" s="68">
        <v>3195262.034398546</v>
      </c>
      <c r="J58" s="68">
        <v>659289.2052995722</v>
      </c>
      <c r="K58" s="68">
        <v>6195417.5601594858</v>
      </c>
      <c r="L58" s="69">
        <v>2260030.1121567599</v>
      </c>
      <c r="M58" s="69">
        <v>202568.90670714813</v>
      </c>
      <c r="N58" s="69">
        <v>505602.06538571691</v>
      </c>
      <c r="O58" s="69">
        <v>59715.298280534829</v>
      </c>
      <c r="P58" s="69">
        <v>98060.156873273503</v>
      </c>
      <c r="Q58" s="69">
        <v>356593.22057365498</v>
      </c>
      <c r="R58" s="69">
        <v>392740.24778922147</v>
      </c>
      <c r="S58" s="69">
        <v>280431.83713272429</v>
      </c>
      <c r="T58" s="69">
        <v>103064.91464100307</v>
      </c>
      <c r="U58" s="69">
        <v>261253.46477348273</v>
      </c>
    </row>
    <row r="59" spans="1:21" x14ac:dyDescent="0.2">
      <c r="A59" s="64">
        <f t="shared" si="0"/>
        <v>2014</v>
      </c>
      <c r="B59" s="68">
        <v>24358069.668234799</v>
      </c>
      <c r="C59" s="68">
        <v>1260245.2808552596</v>
      </c>
      <c r="D59" s="68">
        <v>3735362.6282089185</v>
      </c>
      <c r="E59" s="68">
        <v>574712.94821127318</v>
      </c>
      <c r="F59" s="68">
        <v>1347541.5634442312</v>
      </c>
      <c r="G59" s="68">
        <v>3964255.2470717165</v>
      </c>
      <c r="H59" s="68">
        <v>2475177.3314807648</v>
      </c>
      <c r="I59" s="68">
        <v>3571591.9765044441</v>
      </c>
      <c r="J59" s="68">
        <v>708426.62197079649</v>
      </c>
      <c r="K59" s="68">
        <v>6720756.070487394</v>
      </c>
      <c r="L59" s="69">
        <v>2339925.5043892502</v>
      </c>
      <c r="M59" s="69">
        <v>209546.46988868431</v>
      </c>
      <c r="N59" s="69">
        <v>516128.85761300143</v>
      </c>
      <c r="O59" s="69">
        <v>60299.779833128108</v>
      </c>
      <c r="P59" s="69">
        <v>100855.1361829231</v>
      </c>
      <c r="Q59" s="69">
        <v>368635.72520602978</v>
      </c>
      <c r="R59" s="69">
        <v>414450.27543294139</v>
      </c>
      <c r="S59" s="69">
        <v>295003.38203503913</v>
      </c>
      <c r="T59" s="69">
        <v>106786.40004689686</v>
      </c>
      <c r="U59" s="69">
        <v>268219.47815060592</v>
      </c>
    </row>
    <row r="60" spans="1:21" x14ac:dyDescent="0.2">
      <c r="A60" s="64">
        <f t="shared" si="0"/>
        <v>2015</v>
      </c>
      <c r="B60" s="68">
        <v>25629763.227840401</v>
      </c>
      <c r="C60" s="68">
        <v>1261753.8925514536</v>
      </c>
      <c r="D60" s="68">
        <v>3740868.0816320246</v>
      </c>
      <c r="E60" s="68">
        <v>596934.95335198601</v>
      </c>
      <c r="F60" s="68">
        <v>1465377.0505703965</v>
      </c>
      <c r="G60" s="68">
        <v>4114984.3669835296</v>
      </c>
      <c r="H60" s="68">
        <v>2639742.3422598639</v>
      </c>
      <c r="I60" s="68">
        <v>3895904.5272105271</v>
      </c>
      <c r="J60" s="68">
        <v>767472.00354573131</v>
      </c>
      <c r="K60" s="68">
        <v>7146726.009734977</v>
      </c>
      <c r="L60" s="69">
        <v>2402137.78575913</v>
      </c>
      <c r="M60" s="69">
        <v>200392.50517169759</v>
      </c>
      <c r="N60" s="69">
        <v>514930.1813099375</v>
      </c>
      <c r="O60" s="69">
        <v>62340.494966227983</v>
      </c>
      <c r="P60" s="69">
        <v>105086.62259648695</v>
      </c>
      <c r="Q60" s="69">
        <v>381246.52182246133</v>
      </c>
      <c r="R60" s="69">
        <v>434078.67633930704</v>
      </c>
      <c r="S60" s="69">
        <v>317427.17993067676</v>
      </c>
      <c r="T60" s="69">
        <v>112363.42577115093</v>
      </c>
      <c r="U60" s="69">
        <v>274272.17785118386</v>
      </c>
    </row>
    <row r="61" spans="1:21" x14ac:dyDescent="0.2">
      <c r="A61" s="64"/>
      <c r="B61" s="70"/>
      <c r="C61" s="71"/>
      <c r="D61" s="71"/>
      <c r="E61" s="71"/>
      <c r="F61" s="72"/>
      <c r="G61" s="71"/>
      <c r="H61" s="71"/>
      <c r="I61" s="71"/>
      <c r="J61" s="71"/>
      <c r="K61" s="71"/>
      <c r="L61" s="71"/>
      <c r="M61" s="71"/>
      <c r="N61" s="71"/>
      <c r="O61" s="71"/>
      <c r="P61" s="72"/>
      <c r="Q61" s="71"/>
      <c r="R61" s="71"/>
      <c r="S61" s="71"/>
      <c r="T61" s="71"/>
      <c r="U61" s="71"/>
    </row>
    <row r="62" spans="1:21" x14ac:dyDescent="0.2">
      <c r="A62" s="73" t="s">
        <v>19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1:21" x14ac:dyDescent="0.2">
      <c r="A63" s="59"/>
      <c r="B63" s="75" t="s">
        <v>109</v>
      </c>
      <c r="C63" s="74"/>
      <c r="D63" s="74"/>
      <c r="E63" s="74"/>
      <c r="F63" s="74"/>
      <c r="G63" s="74"/>
      <c r="H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1:21" x14ac:dyDescent="0.2">
      <c r="A64" s="61" t="s">
        <v>99</v>
      </c>
      <c r="B64" s="56" t="s">
        <v>110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:21" x14ac:dyDescent="0.2">
      <c r="A65" s="61" t="s">
        <v>100</v>
      </c>
      <c r="B65" s="76" t="s">
        <v>111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1:21" x14ac:dyDescent="0.2">
      <c r="A66" s="61" t="s">
        <v>101</v>
      </c>
      <c r="B66" s="76" t="s">
        <v>112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1:21" x14ac:dyDescent="0.2">
      <c r="A67" s="61" t="s">
        <v>102</v>
      </c>
      <c r="B67" s="76" t="s">
        <v>113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1:21" x14ac:dyDescent="0.2">
      <c r="A68" s="61" t="s">
        <v>103</v>
      </c>
      <c r="B68" s="76" t="s">
        <v>114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x14ac:dyDescent="0.2">
      <c r="A69" s="61" t="s">
        <v>104</v>
      </c>
      <c r="B69" s="76" t="s">
        <v>115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1:21" x14ac:dyDescent="0.2">
      <c r="A70" s="61" t="s">
        <v>105</v>
      </c>
      <c r="B70" s="76" t="s">
        <v>116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1:21" x14ac:dyDescent="0.2">
      <c r="A71" s="61" t="s">
        <v>106</v>
      </c>
      <c r="B71" s="76" t="s">
        <v>117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1:21" x14ac:dyDescent="0.2">
      <c r="A72" s="61" t="s">
        <v>107</v>
      </c>
      <c r="B72" s="76" t="s">
        <v>118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1:21" x14ac:dyDescent="0.2">
      <c r="A73" s="61" t="s">
        <v>108</v>
      </c>
      <c r="B73" s="76" t="s">
        <v>119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1:21" x14ac:dyDescent="0.2">
      <c r="A74" s="59"/>
      <c r="B74" s="74"/>
      <c r="C74" s="74"/>
      <c r="D74" s="74"/>
      <c r="E74" s="74"/>
      <c r="F74" s="74"/>
      <c r="G74" s="74"/>
      <c r="H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1:21" x14ac:dyDescent="0.2">
      <c r="A75" s="59"/>
      <c r="B75" s="77" t="s">
        <v>120</v>
      </c>
      <c r="C75" s="74"/>
      <c r="D75" s="74"/>
      <c r="E75" s="74"/>
      <c r="F75" s="74"/>
      <c r="G75" s="74"/>
      <c r="H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1:21" x14ac:dyDescent="0.2">
      <c r="A76" s="62" t="s">
        <v>99</v>
      </c>
      <c r="B76" s="56" t="s">
        <v>110</v>
      </c>
      <c r="C76" s="74"/>
      <c r="D76" s="74"/>
      <c r="E76" s="74"/>
      <c r="F76" s="74"/>
      <c r="G76" s="74"/>
      <c r="H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1:21" x14ac:dyDescent="0.2">
      <c r="A77" s="62" t="s">
        <v>100</v>
      </c>
      <c r="B77" s="76" t="s">
        <v>111</v>
      </c>
      <c r="C77" s="74"/>
      <c r="D77" s="74"/>
      <c r="E77" s="74"/>
      <c r="F77" s="74"/>
      <c r="G77" s="74"/>
      <c r="H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1:21" x14ac:dyDescent="0.2">
      <c r="A78" s="62" t="s">
        <v>101</v>
      </c>
      <c r="B78" s="76" t="s">
        <v>112</v>
      </c>
      <c r="C78" s="74"/>
      <c r="D78" s="74"/>
      <c r="E78" s="74"/>
      <c r="F78" s="74"/>
      <c r="G78" s="74"/>
      <c r="H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1:21" x14ac:dyDescent="0.2">
      <c r="A79" s="62" t="s">
        <v>102</v>
      </c>
      <c r="B79" s="76" t="s">
        <v>113</v>
      </c>
      <c r="C79" s="74"/>
      <c r="D79" s="74"/>
      <c r="E79" s="74"/>
      <c r="F79" s="74"/>
      <c r="G79" s="74"/>
      <c r="H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1:21" x14ac:dyDescent="0.2">
      <c r="A80" s="62" t="s">
        <v>103</v>
      </c>
      <c r="B80" s="76" t="s">
        <v>114</v>
      </c>
      <c r="C80" s="74"/>
      <c r="D80" s="74"/>
      <c r="E80" s="74"/>
      <c r="F80" s="74"/>
      <c r="G80" s="74"/>
      <c r="H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1:21" x14ac:dyDescent="0.2">
      <c r="A81" s="62" t="s">
        <v>104</v>
      </c>
      <c r="B81" s="76" t="s">
        <v>115</v>
      </c>
      <c r="C81" s="74"/>
      <c r="D81" s="74"/>
      <c r="E81" s="74"/>
      <c r="F81" s="74"/>
      <c r="G81" s="74"/>
      <c r="H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1:21" x14ac:dyDescent="0.2">
      <c r="A82" s="62" t="s">
        <v>105</v>
      </c>
      <c r="B82" s="76" t="s">
        <v>116</v>
      </c>
      <c r="C82" s="74"/>
      <c r="D82" s="74"/>
      <c r="E82" s="74"/>
      <c r="F82" s="74"/>
      <c r="G82" s="74"/>
      <c r="H82" s="74"/>
      <c r="I82" s="56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1:21" x14ac:dyDescent="0.2">
      <c r="A83" s="62" t="s">
        <v>106</v>
      </c>
      <c r="B83" s="76" t="s">
        <v>117</v>
      </c>
      <c r="C83" s="74"/>
      <c r="D83" s="74"/>
      <c r="E83" s="74"/>
      <c r="F83" s="74"/>
      <c r="G83" s="74"/>
      <c r="H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1:21" x14ac:dyDescent="0.2">
      <c r="A84" s="62" t="s">
        <v>107</v>
      </c>
      <c r="B84" s="76" t="s">
        <v>118</v>
      </c>
      <c r="C84" s="74"/>
      <c r="D84" s="74"/>
      <c r="E84" s="74"/>
      <c r="F84" s="74"/>
      <c r="G84" s="74"/>
      <c r="H84" s="74"/>
      <c r="I84" s="76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1:21" x14ac:dyDescent="0.2">
      <c r="A85" s="62" t="s">
        <v>108</v>
      </c>
      <c r="B85" s="76" t="s">
        <v>119</v>
      </c>
      <c r="C85" s="74"/>
      <c r="D85" s="74"/>
      <c r="E85" s="74"/>
      <c r="F85" s="74"/>
      <c r="G85" s="74"/>
      <c r="H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1:21" x14ac:dyDescent="0.2">
      <c r="A86" s="73"/>
      <c r="B86" s="76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1:21" s="79" customFormat="1" x14ac:dyDescent="0.2">
      <c r="A87" s="56" t="s">
        <v>121</v>
      </c>
      <c r="B87" s="56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s="79" customFormat="1" x14ac:dyDescent="0.2">
      <c r="A88" s="56" t="s">
        <v>122</v>
      </c>
      <c r="B88" s="56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s="58" customFormat="1" x14ac:dyDescent="0.2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</row>
    <row r="90" spans="1:21" s="58" customFormat="1" x14ac:dyDescent="0.2">
      <c r="A90" s="78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s="58" customFormat="1" x14ac:dyDescent="0.2">
      <c r="A91" s="78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1" s="58" customFormat="1" x14ac:dyDescent="0.2">
      <c r="A92" s="56" t="s">
        <v>97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</row>
    <row r="93" spans="1:21" s="58" customFormat="1" x14ac:dyDescent="0.2">
      <c r="A93" s="56" t="s">
        <v>98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1" s="58" customFormat="1" x14ac:dyDescent="0.2">
      <c r="A94" s="56" t="s">
        <v>123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1" x14ac:dyDescent="0.2">
      <c r="A95" s="59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1:21" s="63" customFormat="1" x14ac:dyDescent="0.2">
      <c r="A96" s="59"/>
      <c r="B96" s="61" t="s">
        <v>99</v>
      </c>
      <c r="C96" s="61" t="s">
        <v>100</v>
      </c>
      <c r="D96" s="61" t="s">
        <v>101</v>
      </c>
      <c r="E96" s="61" t="s">
        <v>102</v>
      </c>
      <c r="F96" s="61" t="s">
        <v>103</v>
      </c>
      <c r="G96" s="61" t="s">
        <v>104</v>
      </c>
      <c r="H96" s="61" t="s">
        <v>105</v>
      </c>
      <c r="I96" s="61" t="s">
        <v>106</v>
      </c>
      <c r="J96" s="61" t="s">
        <v>107</v>
      </c>
      <c r="K96" s="61" t="s">
        <v>108</v>
      </c>
      <c r="L96" s="62" t="s">
        <v>99</v>
      </c>
      <c r="M96" s="62" t="s">
        <v>100</v>
      </c>
      <c r="N96" s="62" t="s">
        <v>101</v>
      </c>
      <c r="O96" s="62" t="s">
        <v>102</v>
      </c>
      <c r="P96" s="62" t="s">
        <v>103</v>
      </c>
      <c r="Q96" s="62" t="s">
        <v>104</v>
      </c>
      <c r="R96" s="62" t="s">
        <v>105</v>
      </c>
      <c r="S96" s="62" t="s">
        <v>106</v>
      </c>
      <c r="T96" s="62" t="s">
        <v>107</v>
      </c>
      <c r="U96" s="62" t="s">
        <v>108</v>
      </c>
    </row>
    <row r="97" spans="1:21" x14ac:dyDescent="0.2">
      <c r="A97" s="64">
        <v>1961</v>
      </c>
      <c r="B97" s="80">
        <f t="shared" ref="B97:U109" si="1">(B6/B5)-1</f>
        <v>2.4051739206432554E-2</v>
      </c>
      <c r="C97" s="80">
        <f t="shared" si="1"/>
        <v>5.1737861501726101E-3</v>
      </c>
      <c r="D97" s="80">
        <f t="shared" si="1"/>
        <v>-6.7001675041874487E-3</v>
      </c>
      <c r="E97" s="80">
        <f t="shared" si="1"/>
        <v>5.044510385756662E-2</v>
      </c>
      <c r="F97" s="80">
        <f t="shared" si="1"/>
        <v>0.17443729903536975</v>
      </c>
      <c r="G97" s="80">
        <f t="shared" si="1"/>
        <v>-2.457529275935999E-2</v>
      </c>
      <c r="H97" s="80">
        <f t="shared" si="1"/>
        <v>4.7904191616766401E-2</v>
      </c>
      <c r="I97" s="80">
        <f t="shared" si="1"/>
        <v>8.1029551954242107E-2</v>
      </c>
      <c r="J97" s="80">
        <f t="shared" si="1"/>
        <v>5.3682037164487051E-2</v>
      </c>
      <c r="K97" s="80">
        <f t="shared" si="1"/>
        <v>7.1601941747572839E-2</v>
      </c>
      <c r="L97" s="81">
        <f t="shared" si="1"/>
        <v>-9.559179719037636E-3</v>
      </c>
      <c r="M97" s="81">
        <f t="shared" si="1"/>
        <v>3.6766589802715854E-2</v>
      </c>
      <c r="N97" s="81">
        <f t="shared" si="1"/>
        <v>-5.2066308662152672E-2</v>
      </c>
      <c r="O97" s="81">
        <f t="shared" si="1"/>
        <v>-1.2722646310432517E-2</v>
      </c>
      <c r="P97" s="81">
        <f t="shared" si="1"/>
        <v>0.11689237348538839</v>
      </c>
      <c r="Q97" s="81">
        <f t="shared" si="1"/>
        <v>-7.0498570974912633E-2</v>
      </c>
      <c r="R97" s="81">
        <f t="shared" si="1"/>
        <v>-2.86713286713286E-2</v>
      </c>
      <c r="S97" s="81">
        <f t="shared" si="1"/>
        <v>0.22279013326323693</v>
      </c>
      <c r="T97" s="81">
        <f t="shared" si="1"/>
        <v>1.4236001265422349E-2</v>
      </c>
      <c r="U97" s="81">
        <f t="shared" si="1"/>
        <v>-1.9477989871445112E-2</v>
      </c>
    </row>
    <row r="98" spans="1:21" x14ac:dyDescent="0.2">
      <c r="A98" s="64">
        <v>1962</v>
      </c>
      <c r="B98" s="80">
        <f t="shared" si="1"/>
        <v>8.7836684532140774E-2</v>
      </c>
      <c r="C98" s="80">
        <f t="shared" si="1"/>
        <v>8.6181866173947297E-2</v>
      </c>
      <c r="D98" s="80">
        <f t="shared" si="1"/>
        <v>7.3476270778125796E-2</v>
      </c>
      <c r="E98" s="80">
        <f t="shared" si="1"/>
        <v>3.1073446327683607E-2</v>
      </c>
      <c r="F98" s="80">
        <f t="shared" si="1"/>
        <v>0.15400410677618059</v>
      </c>
      <c r="G98" s="80">
        <f t="shared" si="1"/>
        <v>0.10348326006087261</v>
      </c>
      <c r="H98" s="80">
        <f t="shared" si="1"/>
        <v>7.7551020408163307E-2</v>
      </c>
      <c r="I98" s="80">
        <f t="shared" si="1"/>
        <v>7.8483245149911784E-2</v>
      </c>
      <c r="J98" s="80">
        <f t="shared" si="1"/>
        <v>7.6747224036577411E-2</v>
      </c>
      <c r="K98" s="80">
        <f t="shared" si="1"/>
        <v>7.8822197055492538E-2</v>
      </c>
      <c r="L98" s="81">
        <f t="shared" si="1"/>
        <v>8.1482930646581186E-2</v>
      </c>
      <c r="M98" s="81">
        <f t="shared" si="1"/>
        <v>6.1287532435438052E-2</v>
      </c>
      <c r="N98" s="81">
        <f t="shared" si="1"/>
        <v>7.6847290640394084E-2</v>
      </c>
      <c r="O98" s="81">
        <f t="shared" si="1"/>
        <v>-2.5773195876286348E-3</v>
      </c>
      <c r="P98" s="81">
        <f t="shared" si="1"/>
        <v>0.12571793235481832</v>
      </c>
      <c r="Q98" s="81">
        <f t="shared" si="1"/>
        <v>0.13426716774854808</v>
      </c>
      <c r="R98" s="81">
        <f t="shared" si="1"/>
        <v>3.6717062634989084E-2</v>
      </c>
      <c r="S98" s="81">
        <f t="shared" si="1"/>
        <v>1.4985512126017175E-2</v>
      </c>
      <c r="T98" s="81">
        <f t="shared" si="1"/>
        <v>5.8951965065502154E-2</v>
      </c>
      <c r="U98" s="81">
        <f t="shared" si="1"/>
        <v>7.2904251092570593E-2</v>
      </c>
    </row>
    <row r="99" spans="1:21" x14ac:dyDescent="0.2">
      <c r="A99" s="64">
        <v>1963</v>
      </c>
      <c r="B99" s="80">
        <f t="shared" si="1"/>
        <v>6.8285947404757463E-2</v>
      </c>
      <c r="C99" s="80">
        <f t="shared" si="1"/>
        <v>1.1907654921020638E-2</v>
      </c>
      <c r="D99" s="80">
        <f t="shared" si="1"/>
        <v>0.14946140035906641</v>
      </c>
      <c r="E99" s="80">
        <f t="shared" si="1"/>
        <v>0.17808219178082196</v>
      </c>
      <c r="F99" s="80">
        <f t="shared" si="1"/>
        <v>1.8979833926453304E-2</v>
      </c>
      <c r="G99" s="80">
        <f t="shared" si="1"/>
        <v>6.7116150781489248E-2</v>
      </c>
      <c r="H99" s="80">
        <f t="shared" si="1"/>
        <v>8.8636363636363624E-2</v>
      </c>
      <c r="I99" s="80">
        <f t="shared" si="1"/>
        <v>5.8871627146361405E-2</v>
      </c>
      <c r="J99" s="80">
        <f t="shared" si="1"/>
        <v>8.5228996057021611E-2</v>
      </c>
      <c r="K99" s="80">
        <f t="shared" si="1"/>
        <v>8.5450346420323342E-2</v>
      </c>
      <c r="L99" s="81">
        <f t="shared" si="1"/>
        <v>4.7847322720694585E-2</v>
      </c>
      <c r="M99" s="81">
        <f t="shared" si="1"/>
        <v>-2.9106997322154715E-3</v>
      </c>
      <c r="N99" s="81">
        <f t="shared" si="1"/>
        <v>0.13380603842634953</v>
      </c>
      <c r="O99" s="81">
        <f t="shared" si="1"/>
        <v>9.8191214470284116E-2</v>
      </c>
      <c r="P99" s="81">
        <f t="shared" si="1"/>
        <v>2.8344671201814275E-3</v>
      </c>
      <c r="Q99" s="81">
        <f t="shared" si="1"/>
        <v>4.5180722891566161E-2</v>
      </c>
      <c r="R99" s="81">
        <f t="shared" si="1"/>
        <v>2.3611111111111249E-2</v>
      </c>
      <c r="S99" s="81">
        <f t="shared" si="1"/>
        <v>-6.6488199830888717E-2</v>
      </c>
      <c r="T99" s="81">
        <f t="shared" si="1"/>
        <v>6.2150220913107512E-2</v>
      </c>
      <c r="U99" s="81">
        <f t="shared" si="1"/>
        <v>6.3691908905758154E-2</v>
      </c>
    </row>
    <row r="100" spans="1:21" x14ac:dyDescent="0.2">
      <c r="A100" s="64">
        <v>1964</v>
      </c>
      <c r="B100" s="80">
        <f t="shared" si="1"/>
        <v>5.9925973797074317E-2</v>
      </c>
      <c r="C100" s="80">
        <f t="shared" si="1"/>
        <v>6.4481268011527426E-2</v>
      </c>
      <c r="D100" s="80">
        <f t="shared" si="1"/>
        <v>0.12885591565794607</v>
      </c>
      <c r="E100" s="80">
        <f t="shared" si="1"/>
        <v>0.15581395348837224</v>
      </c>
      <c r="F100" s="80">
        <f t="shared" si="1"/>
        <v>-9.2549476135040831E-2</v>
      </c>
      <c r="G100" s="80">
        <f t="shared" si="1"/>
        <v>5.5858701895462382E-2</v>
      </c>
      <c r="H100" s="80">
        <f t="shared" si="1"/>
        <v>0.10090466249130126</v>
      </c>
      <c r="I100" s="80">
        <f t="shared" si="1"/>
        <v>2.3166023166023564E-3</v>
      </c>
      <c r="J100" s="80">
        <f t="shared" si="1"/>
        <v>8.3845723868083422E-3</v>
      </c>
      <c r="K100" s="80">
        <f t="shared" si="1"/>
        <v>7.1179883945841294E-2</v>
      </c>
      <c r="L100" s="81">
        <f t="shared" si="1"/>
        <v>4.1490433031218465E-2</v>
      </c>
      <c r="M100" s="81">
        <f t="shared" si="1"/>
        <v>4.3671181690798644E-2</v>
      </c>
      <c r="N100" s="81">
        <f t="shared" si="1"/>
        <v>0.11377849505749449</v>
      </c>
      <c r="O100" s="81">
        <f t="shared" si="1"/>
        <v>0.13882352941176457</v>
      </c>
      <c r="P100" s="81">
        <f t="shared" si="1"/>
        <v>-0.10062182023742228</v>
      </c>
      <c r="Q100" s="81">
        <f t="shared" si="1"/>
        <v>2.766570605187324E-2</v>
      </c>
      <c r="R100" s="81">
        <f t="shared" si="1"/>
        <v>5.2238805970149071E-2</v>
      </c>
      <c r="S100" s="81">
        <f t="shared" si="1"/>
        <v>7.3528609731700723E-2</v>
      </c>
      <c r="T100" s="81">
        <f t="shared" si="1"/>
        <v>2.7731558513588439E-3</v>
      </c>
      <c r="U100" s="81">
        <f t="shared" si="1"/>
        <v>4.5953002610966021E-2</v>
      </c>
    </row>
    <row r="101" spans="1:21" x14ac:dyDescent="0.2">
      <c r="A101" s="64">
        <v>1965</v>
      </c>
      <c r="B101" s="80">
        <f t="shared" si="1"/>
        <v>8.8770023834598977E-2</v>
      </c>
      <c r="C101" s="80">
        <f t="shared" si="1"/>
        <v>4.2301184433164218E-2</v>
      </c>
      <c r="D101" s="80">
        <f t="shared" si="1"/>
        <v>0.1404358353510895</v>
      </c>
      <c r="E101" s="80">
        <f t="shared" si="1"/>
        <v>0.20925553319919521</v>
      </c>
      <c r="F101" s="80">
        <f t="shared" si="1"/>
        <v>0.18922386144964731</v>
      </c>
      <c r="G101" s="80">
        <f t="shared" si="1"/>
        <v>7.8879368965048213E-2</v>
      </c>
      <c r="H101" s="80">
        <f t="shared" si="1"/>
        <v>5.8154235145385647E-2</v>
      </c>
      <c r="I101" s="80">
        <f t="shared" si="1"/>
        <v>0.18104776579352855</v>
      </c>
      <c r="J101" s="80">
        <f t="shared" si="1"/>
        <v>3.4090909090909172E-2</v>
      </c>
      <c r="K101" s="80">
        <f t="shared" si="1"/>
        <v>0.10599494402311316</v>
      </c>
      <c r="L101" s="81">
        <f t="shared" si="1"/>
        <v>9.829543884852332E-2</v>
      </c>
      <c r="M101" s="81">
        <f t="shared" si="1"/>
        <v>2.047437905571714E-2</v>
      </c>
      <c r="N101" s="81">
        <f t="shared" si="1"/>
        <v>0.20268067379097987</v>
      </c>
      <c r="O101" s="81">
        <f t="shared" si="1"/>
        <v>0.21280991735537191</v>
      </c>
      <c r="P101" s="81">
        <f t="shared" si="1"/>
        <v>0.16719044626021362</v>
      </c>
      <c r="Q101" s="81">
        <f t="shared" si="1"/>
        <v>0.12492989343802563</v>
      </c>
      <c r="R101" s="81">
        <f t="shared" si="1"/>
        <v>8.1237911025145104E-2</v>
      </c>
      <c r="S101" s="81">
        <f t="shared" si="1"/>
        <v>-5.9390925104642167E-2</v>
      </c>
      <c r="T101" s="81">
        <f t="shared" si="1"/>
        <v>3.3185840707964598E-2</v>
      </c>
      <c r="U101" s="81">
        <f t="shared" si="1"/>
        <v>9.2860708936595149E-2</v>
      </c>
    </row>
    <row r="102" spans="1:21" x14ac:dyDescent="0.2">
      <c r="A102" s="64">
        <v>1966</v>
      </c>
      <c r="B102" s="80">
        <f t="shared" si="1"/>
        <v>9.1612574774086797E-2</v>
      </c>
      <c r="C102" s="80">
        <f t="shared" si="1"/>
        <v>7.5865800865800859E-2</v>
      </c>
      <c r="D102" s="80">
        <f t="shared" si="1"/>
        <v>0.10843190779496514</v>
      </c>
      <c r="E102" s="80">
        <f t="shared" si="1"/>
        <v>7.1547420965058395E-2</v>
      </c>
      <c r="F102" s="80">
        <f t="shared" si="1"/>
        <v>-2.6968716289104133E-3</v>
      </c>
      <c r="G102" s="80">
        <f t="shared" si="1"/>
        <v>0.10853397201563086</v>
      </c>
      <c r="H102" s="80">
        <f t="shared" si="1"/>
        <v>7.3476702508960434E-2</v>
      </c>
      <c r="I102" s="80">
        <f t="shared" si="1"/>
        <v>8.2191780821917693E-2</v>
      </c>
      <c r="J102" s="80">
        <f t="shared" si="1"/>
        <v>4.9852586437952207E-2</v>
      </c>
      <c r="K102" s="80">
        <f t="shared" si="1"/>
        <v>0.1386122448979592</v>
      </c>
      <c r="L102" s="81">
        <f t="shared" si="1"/>
        <v>7.8707080870330737E-2</v>
      </c>
      <c r="M102" s="81">
        <f t="shared" si="1"/>
        <v>8.9902422979936336E-2</v>
      </c>
      <c r="N102" s="81">
        <f t="shared" si="1"/>
        <v>0.10075301204819276</v>
      </c>
      <c r="O102" s="81">
        <f t="shared" si="1"/>
        <v>9.7103918228279351E-2</v>
      </c>
      <c r="P102" s="81">
        <f t="shared" si="1"/>
        <v>-4.3080236941303029E-3</v>
      </c>
      <c r="Q102" s="81">
        <f t="shared" si="1"/>
        <v>9.6098716190951006E-2</v>
      </c>
      <c r="R102" s="81">
        <f t="shared" si="1"/>
        <v>7.1556350626118093E-2</v>
      </c>
      <c r="S102" s="81">
        <f t="shared" si="1"/>
        <v>0.1071151777210535</v>
      </c>
      <c r="T102" s="81">
        <f t="shared" si="1"/>
        <v>4.8447537473233382E-2</v>
      </c>
      <c r="U102" s="81">
        <f t="shared" si="1"/>
        <v>6.1976549413735205E-2</v>
      </c>
    </row>
    <row r="103" spans="1:21" x14ac:dyDescent="0.2">
      <c r="A103" s="64">
        <v>1967</v>
      </c>
      <c r="B103" s="80">
        <f t="shared" si="1"/>
        <v>8.0566178528122423E-2</v>
      </c>
      <c r="C103" s="80">
        <f t="shared" si="1"/>
        <v>8.1480736344432092E-2</v>
      </c>
      <c r="D103" s="80">
        <f t="shared" si="1"/>
        <v>8.7563278150225798E-2</v>
      </c>
      <c r="E103" s="80">
        <f t="shared" si="1"/>
        <v>9.3167701863354324E-2</v>
      </c>
      <c r="F103" s="80">
        <f t="shared" si="1"/>
        <v>0.10492157923201728</v>
      </c>
      <c r="G103" s="80">
        <f t="shared" si="1"/>
        <v>5.1512394814646534E-2</v>
      </c>
      <c r="H103" s="80">
        <f t="shared" si="1"/>
        <v>0.10127991096271582</v>
      </c>
      <c r="I103" s="80">
        <f t="shared" si="1"/>
        <v>0.12839059674502695</v>
      </c>
      <c r="J103" s="80">
        <f t="shared" si="1"/>
        <v>8.7056420730150741E-2</v>
      </c>
      <c r="K103" s="80">
        <f t="shared" si="1"/>
        <v>8.0585030111844036E-2</v>
      </c>
      <c r="L103" s="81">
        <f t="shared" si="1"/>
        <v>5.6501259210894661E-2</v>
      </c>
      <c r="M103" s="81">
        <f t="shared" si="1"/>
        <v>7.8664118297957941E-2</v>
      </c>
      <c r="N103" s="81">
        <f t="shared" si="1"/>
        <v>6.5672458612669349E-2</v>
      </c>
      <c r="O103" s="81">
        <f t="shared" si="1"/>
        <v>0.10403726708074523</v>
      </c>
      <c r="P103" s="81">
        <f t="shared" si="1"/>
        <v>7.7879935100054087E-2</v>
      </c>
      <c r="Q103" s="81">
        <f t="shared" si="1"/>
        <v>1.9899931771662605E-2</v>
      </c>
      <c r="R103" s="81">
        <f t="shared" si="1"/>
        <v>0.10684474123539234</v>
      </c>
      <c r="S103" s="81">
        <f t="shared" si="1"/>
        <v>0.24598228050898974</v>
      </c>
      <c r="T103" s="81">
        <f t="shared" si="1"/>
        <v>8.2716364564717981E-2</v>
      </c>
      <c r="U103" s="81">
        <f t="shared" si="1"/>
        <v>1.8640665328362394E-2</v>
      </c>
    </row>
    <row r="104" spans="1:21" x14ac:dyDescent="0.2">
      <c r="A104" s="64">
        <v>1968</v>
      </c>
      <c r="B104" s="80">
        <f t="shared" si="1"/>
        <v>0.10634670579857142</v>
      </c>
      <c r="C104" s="80">
        <f t="shared" si="1"/>
        <v>0.1100362756952844</v>
      </c>
      <c r="D104" s="80">
        <f t="shared" si="1"/>
        <v>0.15574286073719978</v>
      </c>
      <c r="E104" s="80">
        <f t="shared" si="1"/>
        <v>0.17897727272727271</v>
      </c>
      <c r="F104" s="80">
        <f t="shared" si="1"/>
        <v>0.11649534997552613</v>
      </c>
      <c r="G104" s="80">
        <f t="shared" si="1"/>
        <v>0.10446631339894008</v>
      </c>
      <c r="H104" s="80">
        <f t="shared" si="1"/>
        <v>0.10560889338049528</v>
      </c>
      <c r="I104" s="80">
        <f t="shared" si="1"/>
        <v>9.1880341880341998E-2</v>
      </c>
      <c r="J104" s="80">
        <f t="shared" si="1"/>
        <v>4.2743071864725257E-2</v>
      </c>
      <c r="K104" s="80">
        <f t="shared" si="1"/>
        <v>8.1475583864118795E-2</v>
      </c>
      <c r="L104" s="81">
        <f t="shared" si="1"/>
        <v>8.3850177676738857E-2</v>
      </c>
      <c r="M104" s="81">
        <f t="shared" si="1"/>
        <v>9.0273244427865329E-2</v>
      </c>
      <c r="N104" s="81">
        <f t="shared" si="1"/>
        <v>0.13544742585697778</v>
      </c>
      <c r="O104" s="81">
        <f t="shared" si="1"/>
        <v>0.18424753867791854</v>
      </c>
      <c r="P104" s="81">
        <f t="shared" si="1"/>
        <v>9.2323130958354094E-2</v>
      </c>
      <c r="Q104" s="81">
        <f t="shared" si="1"/>
        <v>7.5816701973464129E-2</v>
      </c>
      <c r="R104" s="81">
        <f t="shared" si="1"/>
        <v>0.11261940673705384</v>
      </c>
      <c r="S104" s="81">
        <f t="shared" si="1"/>
        <v>0.18963534172210261</v>
      </c>
      <c r="T104" s="81">
        <f t="shared" si="1"/>
        <v>5.0224003772695092E-2</v>
      </c>
      <c r="U104" s="81">
        <f t="shared" si="1"/>
        <v>2.6604729729729604E-2</v>
      </c>
    </row>
    <row r="105" spans="1:21" x14ac:dyDescent="0.2">
      <c r="A105" s="64">
        <v>1969</v>
      </c>
      <c r="B105" s="80">
        <f t="shared" si="1"/>
        <v>0.10310726198139153</v>
      </c>
      <c r="C105" s="80">
        <f t="shared" si="1"/>
        <v>9.7033685268979264E-2</v>
      </c>
      <c r="D105" s="80">
        <f t="shared" si="1"/>
        <v>0.10308043975182324</v>
      </c>
      <c r="E105" s="80">
        <f t="shared" si="1"/>
        <v>0.13614457831325288</v>
      </c>
      <c r="F105" s="80">
        <f t="shared" si="1"/>
        <v>7.672073651907052E-2</v>
      </c>
      <c r="G105" s="80">
        <f t="shared" si="1"/>
        <v>9.7229021834916329E-2</v>
      </c>
      <c r="H105" s="80">
        <f t="shared" si="1"/>
        <v>0.14533820840950629</v>
      </c>
      <c r="I105" s="80">
        <f t="shared" si="1"/>
        <v>0.15900195694716235</v>
      </c>
      <c r="J105" s="80">
        <f t="shared" si="1"/>
        <v>5.3153153153153276E-2</v>
      </c>
      <c r="K105" s="80">
        <f t="shared" si="1"/>
        <v>0.12527607361963189</v>
      </c>
      <c r="L105" s="81">
        <f t="shared" si="1"/>
        <v>5.5777298089846328E-2</v>
      </c>
      <c r="M105" s="81">
        <f t="shared" si="1"/>
        <v>0.10392609699769051</v>
      </c>
      <c r="N105" s="81">
        <f t="shared" si="1"/>
        <v>7.0782451379466371E-2</v>
      </c>
      <c r="O105" s="81">
        <f t="shared" si="1"/>
        <v>0.10688836104513055</v>
      </c>
      <c r="P105" s="81">
        <f t="shared" si="1"/>
        <v>8.2682590721177007E-3</v>
      </c>
      <c r="Q105" s="81">
        <f t="shared" si="1"/>
        <v>1.3265623380661173E-2</v>
      </c>
      <c r="R105" s="81">
        <f t="shared" si="1"/>
        <v>8.3596927248079433E-2</v>
      </c>
      <c r="S105" s="81">
        <f t="shared" si="1"/>
        <v>0.13789203702649577</v>
      </c>
      <c r="T105" s="81">
        <f t="shared" si="1"/>
        <v>-8.5316569375840645E-3</v>
      </c>
      <c r="U105" s="81">
        <f t="shared" si="1"/>
        <v>6.7873303167420795E-2</v>
      </c>
    </row>
    <row r="106" spans="1:21" x14ac:dyDescent="0.2">
      <c r="A106" s="64">
        <v>1970</v>
      </c>
      <c r="B106" s="80">
        <f t="shared" si="1"/>
        <v>0.15369653245628001</v>
      </c>
      <c r="C106" s="80">
        <f t="shared" si="1"/>
        <v>0.12228842040941035</v>
      </c>
      <c r="D106" s="80">
        <f t="shared" si="1"/>
        <v>0.17643576080521028</v>
      </c>
      <c r="E106" s="80">
        <f t="shared" si="1"/>
        <v>0.16436903499469779</v>
      </c>
      <c r="F106" s="80">
        <f t="shared" si="1"/>
        <v>0.12947882736156346</v>
      </c>
      <c r="G106" s="80">
        <f t="shared" si="1"/>
        <v>0.22371943601641986</v>
      </c>
      <c r="H106" s="80">
        <f t="shared" si="1"/>
        <v>9.4173982442138815E-2</v>
      </c>
      <c r="I106" s="80">
        <f t="shared" si="1"/>
        <v>0.277754326720135</v>
      </c>
      <c r="J106" s="80">
        <f t="shared" si="1"/>
        <v>6.6509837467921162E-2</v>
      </c>
      <c r="K106" s="80">
        <f t="shared" si="1"/>
        <v>0.12190600806891294</v>
      </c>
      <c r="L106" s="81">
        <f t="shared" si="1"/>
        <v>7.5031343427524266E-2</v>
      </c>
      <c r="M106" s="81">
        <f t="shared" si="1"/>
        <v>4.1066170773283783E-2</v>
      </c>
      <c r="N106" s="81">
        <f t="shared" si="1"/>
        <v>9.4297782470960989E-2</v>
      </c>
      <c r="O106" s="81">
        <f t="shared" si="1"/>
        <v>0.14163090128755362</v>
      </c>
      <c r="P106" s="81">
        <f t="shared" si="1"/>
        <v>4.3735763097949798E-2</v>
      </c>
      <c r="Q106" s="81">
        <f t="shared" si="1"/>
        <v>0.13480617776414028</v>
      </c>
      <c r="R106" s="81">
        <f t="shared" si="1"/>
        <v>3.2944120100083296E-2</v>
      </c>
      <c r="S106" s="81">
        <f t="shared" si="1"/>
        <v>-1.4583291167436729E-2</v>
      </c>
      <c r="T106" s="81">
        <f t="shared" si="1"/>
        <v>1.381340579710133E-2</v>
      </c>
      <c r="U106" s="81">
        <f t="shared" si="1"/>
        <v>7.4858757062147063E-2</v>
      </c>
    </row>
    <row r="107" spans="1:21" x14ac:dyDescent="0.2">
      <c r="A107" s="64">
        <v>1971</v>
      </c>
      <c r="B107" s="80">
        <f t="shared" si="1"/>
        <v>9.3876925434899228E-2</v>
      </c>
      <c r="C107" s="80">
        <f t="shared" si="1"/>
        <v>-7.89491594636893E-3</v>
      </c>
      <c r="D107" s="80">
        <f t="shared" si="1"/>
        <v>0.12850192920650905</v>
      </c>
      <c r="E107" s="80">
        <f t="shared" si="1"/>
        <v>0.16393442622950816</v>
      </c>
      <c r="F107" s="80">
        <f t="shared" si="1"/>
        <v>0.23756308579668373</v>
      </c>
      <c r="G107" s="80">
        <f t="shared" si="1"/>
        <v>0.10245752205935976</v>
      </c>
      <c r="H107" s="80">
        <f t="shared" si="1"/>
        <v>0.15317286652078765</v>
      </c>
      <c r="I107" s="80">
        <f t="shared" si="1"/>
        <v>6.0455896927651187E-2</v>
      </c>
      <c r="J107" s="80">
        <f t="shared" si="1"/>
        <v>5.2536595147383069E-2</v>
      </c>
      <c r="K107" s="80">
        <f t="shared" si="1"/>
        <v>0.15550588006609001</v>
      </c>
      <c r="L107" s="81">
        <f t="shared" si="1"/>
        <v>6.7785054274692724E-2</v>
      </c>
      <c r="M107" s="81">
        <f t="shared" si="1"/>
        <v>4.6144685918428019E-2</v>
      </c>
      <c r="N107" s="81">
        <f t="shared" si="1"/>
        <v>8.1057608800540359E-2</v>
      </c>
      <c r="O107" s="81">
        <f t="shared" si="1"/>
        <v>0.13063909774436078</v>
      </c>
      <c r="P107" s="81">
        <f t="shared" si="1"/>
        <v>0.1724137931034484</v>
      </c>
      <c r="Q107" s="81">
        <f t="shared" si="1"/>
        <v>4.4885083370887813E-2</v>
      </c>
      <c r="R107" s="81">
        <f t="shared" si="1"/>
        <v>0.11263625353249918</v>
      </c>
      <c r="S107" s="81">
        <f t="shared" si="1"/>
        <v>6.8426919260879959E-2</v>
      </c>
      <c r="T107" s="81">
        <f t="shared" si="1"/>
        <v>5.0033504578959276E-2</v>
      </c>
      <c r="U107" s="81">
        <f t="shared" si="1"/>
        <v>7.0123043841834765E-2</v>
      </c>
    </row>
    <row r="108" spans="1:21" x14ac:dyDescent="0.2">
      <c r="A108" s="64">
        <v>1972</v>
      </c>
      <c r="B108" s="80">
        <f t="shared" si="1"/>
        <v>0.15115594787725928</v>
      </c>
      <c r="C108" s="80">
        <f t="shared" si="1"/>
        <v>0.13253755916855314</v>
      </c>
      <c r="D108" s="80">
        <f t="shared" si="1"/>
        <v>0.16924334770328509</v>
      </c>
      <c r="E108" s="80">
        <f t="shared" si="1"/>
        <v>0.15727699530516448</v>
      </c>
      <c r="F108" s="80">
        <f t="shared" si="1"/>
        <v>0.234488785318963</v>
      </c>
      <c r="G108" s="80">
        <f t="shared" si="1"/>
        <v>0.11211800502711999</v>
      </c>
      <c r="H108" s="80">
        <f t="shared" si="1"/>
        <v>0.14674256799494012</v>
      </c>
      <c r="I108" s="80">
        <f t="shared" si="1"/>
        <v>0.26043613707165125</v>
      </c>
      <c r="J108" s="80">
        <f t="shared" si="1"/>
        <v>5.4296056391693659E-2</v>
      </c>
      <c r="K108" s="80">
        <f t="shared" si="1"/>
        <v>0.19286735637984687</v>
      </c>
      <c r="L108" s="81">
        <f t="shared" si="1"/>
        <v>8.178045132996159E-2</v>
      </c>
      <c r="M108" s="81">
        <f t="shared" si="1"/>
        <v>5.4211724530449645E-2</v>
      </c>
      <c r="N108" s="81">
        <f t="shared" si="1"/>
        <v>0.10532892975095964</v>
      </c>
      <c r="O108" s="81">
        <f t="shared" si="1"/>
        <v>9.3931837073981672E-2</v>
      </c>
      <c r="P108" s="81">
        <f t="shared" si="1"/>
        <v>0.21965748324646306</v>
      </c>
      <c r="Q108" s="81">
        <f t="shared" si="1"/>
        <v>7.6511688087639085E-2</v>
      </c>
      <c r="R108" s="81">
        <f t="shared" si="1"/>
        <v>0.1157474600870827</v>
      </c>
      <c r="S108" s="81">
        <f t="shared" si="1"/>
        <v>5.7052540421783648E-2</v>
      </c>
      <c r="T108" s="81">
        <f t="shared" si="1"/>
        <v>3.1695383960859358E-2</v>
      </c>
      <c r="U108" s="81">
        <f t="shared" si="1"/>
        <v>7.2895735655280181E-2</v>
      </c>
    </row>
    <row r="109" spans="1:21" x14ac:dyDescent="0.2">
      <c r="A109" s="64">
        <v>1973</v>
      </c>
      <c r="B109" s="80">
        <f t="shared" si="1"/>
        <v>0.23693371308941313</v>
      </c>
      <c r="C109" s="80">
        <f t="shared" si="1"/>
        <v>0.24513901508268199</v>
      </c>
      <c r="D109" s="80">
        <f t="shared" si="1"/>
        <v>0.30055304812154349</v>
      </c>
      <c r="E109" s="80">
        <f t="shared" si="1"/>
        <v>8.3840432724814118E-2</v>
      </c>
      <c r="F109" s="80">
        <f t="shared" si="1"/>
        <v>0.19655497876356764</v>
      </c>
      <c r="G109" s="80">
        <f t="shared" si="1"/>
        <v>0.2659251769464106</v>
      </c>
      <c r="H109" s="80">
        <f t="shared" si="1"/>
        <v>0.20573634859349132</v>
      </c>
      <c r="I109" s="80">
        <f t="shared" si="1"/>
        <v>0.25704399406821543</v>
      </c>
      <c r="J109" s="80">
        <f t="shared" si="1"/>
        <v>0.13209251897361773</v>
      </c>
      <c r="K109" s="80">
        <f t="shared" si="1"/>
        <v>0.19362572274714429</v>
      </c>
      <c r="L109" s="81">
        <f t="shared" si="1"/>
        <v>7.7089158123640811E-2</v>
      </c>
      <c r="M109" s="81">
        <f t="shared" si="1"/>
        <v>5.6485355648535629E-2</v>
      </c>
      <c r="N109" s="81">
        <f t="shared" si="1"/>
        <v>0.10215618186223052</v>
      </c>
      <c r="O109" s="81">
        <f t="shared" si="1"/>
        <v>6.07902735562309E-2</v>
      </c>
      <c r="P109" s="81">
        <f t="shared" si="1"/>
        <v>3.0830280830280721E-2</v>
      </c>
      <c r="Q109" s="81">
        <f t="shared" ref="Q109:U109" si="2">(Q18/Q17)-1</f>
        <v>8.5576923076922995E-2</v>
      </c>
      <c r="R109" s="81">
        <f t="shared" si="2"/>
        <v>0.15999999999999992</v>
      </c>
      <c r="S109" s="81">
        <f t="shared" si="2"/>
        <v>8.4920399981984529E-2</v>
      </c>
      <c r="T109" s="81">
        <f t="shared" si="2"/>
        <v>7.195876288659786E-2</v>
      </c>
      <c r="U109" s="81">
        <f t="shared" si="2"/>
        <v>5.2960149828321645E-2</v>
      </c>
    </row>
    <row r="110" spans="1:21" x14ac:dyDescent="0.2">
      <c r="A110" s="64">
        <v>1974</v>
      </c>
      <c r="B110" s="80">
        <f t="shared" ref="B110:U122" si="3">(B19/B18)-1</f>
        <v>0.30045068094150995</v>
      </c>
      <c r="C110" s="80">
        <f t="shared" si="3"/>
        <v>0.24849192449892987</v>
      </c>
      <c r="D110" s="80">
        <f t="shared" si="3"/>
        <v>0.34214771005425493</v>
      </c>
      <c r="E110" s="80">
        <f t="shared" si="3"/>
        <v>0.28446662507797882</v>
      </c>
      <c r="F110" s="80">
        <f t="shared" si="3"/>
        <v>0.36580556103332684</v>
      </c>
      <c r="G110" s="80">
        <f t="shared" si="3"/>
        <v>0.310843826348431</v>
      </c>
      <c r="H110" s="80">
        <f t="shared" si="3"/>
        <v>0.35292772186642263</v>
      </c>
      <c r="I110" s="80">
        <f t="shared" si="3"/>
        <v>0.24911521824616578</v>
      </c>
      <c r="J110" s="80">
        <f t="shared" si="3"/>
        <v>0.25267358339984036</v>
      </c>
      <c r="K110" s="80">
        <f t="shared" si="3"/>
        <v>0.30157136105860105</v>
      </c>
      <c r="L110" s="81">
        <f t="shared" si="3"/>
        <v>5.5448999899052609E-2</v>
      </c>
      <c r="M110" s="81">
        <f t="shared" si="3"/>
        <v>-1.6927499201533025E-2</v>
      </c>
      <c r="N110" s="81">
        <f t="shared" si="3"/>
        <v>0.12719812426729193</v>
      </c>
      <c r="O110" s="81">
        <f t="shared" si="3"/>
        <v>9.3123209169054366E-2</v>
      </c>
      <c r="P110" s="81">
        <f t="shared" si="3"/>
        <v>7.7879774948178992E-2</v>
      </c>
      <c r="Q110" s="81">
        <f t="shared" si="3"/>
        <v>-7.233540005904926E-3</v>
      </c>
      <c r="R110" s="81">
        <f t="shared" si="3"/>
        <v>0.14101485842444639</v>
      </c>
      <c r="S110" s="81">
        <f t="shared" si="3"/>
        <v>4.3721862737191586E-2</v>
      </c>
      <c r="T110" s="81">
        <f t="shared" si="3"/>
        <v>5.0971340642431251E-2</v>
      </c>
      <c r="U110" s="81">
        <f t="shared" si="3"/>
        <v>8.4189723320158061E-2</v>
      </c>
    </row>
    <row r="111" spans="1:21" x14ac:dyDescent="0.2">
      <c r="A111" s="64">
        <v>1975</v>
      </c>
      <c r="B111" s="80">
        <f t="shared" si="3"/>
        <v>0.27156336781252577</v>
      </c>
      <c r="C111" s="80">
        <f t="shared" si="3"/>
        <v>0.33174875311720697</v>
      </c>
      <c r="D111" s="80">
        <f t="shared" si="3"/>
        <v>0.24815178994136722</v>
      </c>
      <c r="E111" s="80">
        <f t="shared" si="3"/>
        <v>0.47498785818358424</v>
      </c>
      <c r="F111" s="80">
        <f t="shared" si="3"/>
        <v>0.25454807969968218</v>
      </c>
      <c r="G111" s="80">
        <f t="shared" si="3"/>
        <v>0.14824372759856619</v>
      </c>
      <c r="H111" s="80">
        <f t="shared" si="3"/>
        <v>0.33322062552831788</v>
      </c>
      <c r="I111" s="80">
        <f t="shared" si="3"/>
        <v>0.28537698725011817</v>
      </c>
      <c r="J111" s="80">
        <f t="shared" si="3"/>
        <v>0.43195718654434256</v>
      </c>
      <c r="K111" s="80">
        <f t="shared" si="3"/>
        <v>0.29546589207098428</v>
      </c>
      <c r="L111" s="81">
        <f t="shared" si="3"/>
        <v>2.1000710498988884E-2</v>
      </c>
      <c r="M111" s="81">
        <f t="shared" si="3"/>
        <v>3.0344379467186489E-2</v>
      </c>
      <c r="N111" s="81">
        <f t="shared" si="3"/>
        <v>3.1656266250649878E-2</v>
      </c>
      <c r="O111" s="81">
        <f t="shared" si="3"/>
        <v>2.2935779816513735E-2</v>
      </c>
      <c r="P111" s="81">
        <f t="shared" si="3"/>
        <v>5.6868131868131888E-2</v>
      </c>
      <c r="Q111" s="81">
        <f t="shared" si="3"/>
        <v>-4.2379182156133788E-2</v>
      </c>
      <c r="R111" s="81">
        <f t="shared" si="3"/>
        <v>6.1916461916461829E-2</v>
      </c>
      <c r="S111" s="81">
        <f t="shared" si="3"/>
        <v>0.17997120905369224</v>
      </c>
      <c r="T111" s="81">
        <f t="shared" si="3"/>
        <v>3.3674963396778779E-2</v>
      </c>
      <c r="U111" s="81">
        <f t="shared" si="3"/>
        <v>1.5676266861101018E-2</v>
      </c>
    </row>
    <row r="112" spans="1:21" x14ac:dyDescent="0.2">
      <c r="A112" s="64">
        <v>1976</v>
      </c>
      <c r="B112" s="80">
        <f t="shared" si="3"/>
        <v>0.2303535936588792</v>
      </c>
      <c r="C112" s="80">
        <f t="shared" si="3"/>
        <v>0.23263502838082939</v>
      </c>
      <c r="D112" s="80">
        <f t="shared" si="3"/>
        <v>0.18813643392758128</v>
      </c>
      <c r="E112" s="80">
        <f t="shared" si="3"/>
        <v>0.34869937438261456</v>
      </c>
      <c r="F112" s="80">
        <f t="shared" si="3"/>
        <v>0.37346069743353683</v>
      </c>
      <c r="G112" s="80">
        <f t="shared" si="3"/>
        <v>0.19621675614933198</v>
      </c>
      <c r="H112" s="80">
        <f t="shared" si="3"/>
        <v>0.21062642657874719</v>
      </c>
      <c r="I112" s="80">
        <f t="shared" si="3"/>
        <v>0.27455302473671317</v>
      </c>
      <c r="J112" s="80">
        <f t="shared" si="3"/>
        <v>0.22005694963516631</v>
      </c>
      <c r="K112" s="80">
        <f t="shared" si="3"/>
        <v>0.25733104438916721</v>
      </c>
      <c r="L112" s="81">
        <f t="shared" si="3"/>
        <v>5.5175644028103044E-2</v>
      </c>
      <c r="M112" s="81">
        <f t="shared" si="3"/>
        <v>4.9820268651068478E-3</v>
      </c>
      <c r="N112" s="81">
        <f t="shared" si="3"/>
        <v>5.8030369856971964E-2</v>
      </c>
      <c r="O112" s="81">
        <f t="shared" si="3"/>
        <v>8.7764253683536353E-2</v>
      </c>
      <c r="P112" s="81">
        <f t="shared" si="3"/>
        <v>0.2079542500649858</v>
      </c>
      <c r="Q112" s="81">
        <f t="shared" si="3"/>
        <v>8.8509316770186253E-2</v>
      </c>
      <c r="R112" s="81">
        <f t="shared" si="3"/>
        <v>5.8074965293845482E-2</v>
      </c>
      <c r="S112" s="81">
        <f t="shared" si="3"/>
        <v>-2.0448956662188933E-2</v>
      </c>
      <c r="T112" s="81">
        <f t="shared" si="3"/>
        <v>3.1692634560906763E-2</v>
      </c>
      <c r="U112" s="81">
        <f t="shared" si="3"/>
        <v>3.6521895190236631E-2</v>
      </c>
    </row>
    <row r="113" spans="1:21" x14ac:dyDescent="0.2">
      <c r="A113" s="64">
        <v>1977</v>
      </c>
      <c r="B113" s="80">
        <f t="shared" si="3"/>
        <v>0.27351564162587794</v>
      </c>
      <c r="C113" s="80">
        <f t="shared" si="3"/>
        <v>0.36784637660518893</v>
      </c>
      <c r="D113" s="80">
        <f t="shared" si="3"/>
        <v>0.22794135703936558</v>
      </c>
      <c r="E113" s="80">
        <f t="shared" si="3"/>
        <v>0.27294921874999978</v>
      </c>
      <c r="F113" s="80">
        <f t="shared" si="3"/>
        <v>0.14555052790346901</v>
      </c>
      <c r="G113" s="80">
        <f t="shared" si="3"/>
        <v>0.339857001200355</v>
      </c>
      <c r="H113" s="80">
        <f t="shared" si="3"/>
        <v>0.14297685136692162</v>
      </c>
      <c r="I113" s="80">
        <f t="shared" si="3"/>
        <v>0.24096848578016883</v>
      </c>
      <c r="J113" s="80">
        <f t="shared" si="3"/>
        <v>0.21201954634964637</v>
      </c>
      <c r="K113" s="80">
        <f t="shared" si="3"/>
        <v>0.2539288898796257</v>
      </c>
      <c r="L113" s="81">
        <f t="shared" si="3"/>
        <v>8.9044744318181657E-2</v>
      </c>
      <c r="M113" s="81">
        <f t="shared" si="3"/>
        <v>2.2025602409638578E-2</v>
      </c>
      <c r="N113" s="81">
        <f t="shared" si="3"/>
        <v>0.12732253454025733</v>
      </c>
      <c r="O113" s="81">
        <f t="shared" si="3"/>
        <v>6.9493521790341406E-2</v>
      </c>
      <c r="P113" s="81">
        <f t="shared" si="3"/>
        <v>3.8949860124811719E-2</v>
      </c>
      <c r="Q113" s="81">
        <f t="shared" si="3"/>
        <v>0.17917261055634803</v>
      </c>
      <c r="R113" s="81">
        <f t="shared" si="3"/>
        <v>0.1200524819593265</v>
      </c>
      <c r="S113" s="81">
        <f t="shared" si="3"/>
        <v>-6.669783263916218E-2</v>
      </c>
      <c r="T113" s="81">
        <f t="shared" si="3"/>
        <v>3.5009438819289418E-2</v>
      </c>
      <c r="U113" s="81">
        <f t="shared" si="3"/>
        <v>5.8090208639944629E-2</v>
      </c>
    </row>
    <row r="114" spans="1:21" x14ac:dyDescent="0.2">
      <c r="A114" s="64">
        <v>1978</v>
      </c>
      <c r="B114" s="80">
        <f t="shared" si="3"/>
        <v>0.14671846931528609</v>
      </c>
      <c r="C114" s="80">
        <f t="shared" si="3"/>
        <v>6.9603998195258976E-2</v>
      </c>
      <c r="D114" s="80">
        <f t="shared" si="3"/>
        <v>0.1314921104733715</v>
      </c>
      <c r="E114" s="80">
        <f t="shared" si="3"/>
        <v>5.4276946682010108E-2</v>
      </c>
      <c r="F114" s="80">
        <f t="shared" si="3"/>
        <v>0.21666300928973747</v>
      </c>
      <c r="G114" s="80">
        <f t="shared" si="3"/>
        <v>0.15878549448837287</v>
      </c>
      <c r="H114" s="80">
        <f t="shared" si="3"/>
        <v>0.17027126099706735</v>
      </c>
      <c r="I114" s="80">
        <f t="shared" si="3"/>
        <v>0.21872096624341908</v>
      </c>
      <c r="J114" s="80">
        <f t="shared" si="3"/>
        <v>0.10296064508364422</v>
      </c>
      <c r="K114" s="80">
        <f t="shared" si="3"/>
        <v>0.2278616030754872</v>
      </c>
      <c r="L114" s="81">
        <f t="shared" si="3"/>
        <v>6.267686825280383E-2</v>
      </c>
      <c r="M114" s="81">
        <f t="shared" si="3"/>
        <v>6.6003561122367493E-2</v>
      </c>
      <c r="N114" s="81">
        <f t="shared" si="3"/>
        <v>8.1986265187532936E-2</v>
      </c>
      <c r="O114" s="81">
        <f t="shared" si="3"/>
        <v>5.3964757709251243E-2</v>
      </c>
      <c r="P114" s="81">
        <f t="shared" si="3"/>
        <v>5.7995028997514408E-2</v>
      </c>
      <c r="Q114" s="81">
        <f t="shared" si="3"/>
        <v>4.1979191870312071E-2</v>
      </c>
      <c r="R114" s="81">
        <f t="shared" si="3"/>
        <v>0.11694650527137829</v>
      </c>
      <c r="S114" s="81">
        <f t="shared" si="3"/>
        <v>0.14326519905795787</v>
      </c>
      <c r="T114" s="81">
        <f t="shared" si="3"/>
        <v>3.3991046260984925E-2</v>
      </c>
      <c r="U114" s="81">
        <f t="shared" si="3"/>
        <v>4.4100801832760439E-2</v>
      </c>
    </row>
    <row r="115" spans="1:21" x14ac:dyDescent="0.2">
      <c r="A115" s="64">
        <v>1979</v>
      </c>
      <c r="B115" s="80">
        <f t="shared" si="3"/>
        <v>0.1454101656294815</v>
      </c>
      <c r="C115" s="80">
        <f t="shared" si="3"/>
        <v>3.8110226000616532E-2</v>
      </c>
      <c r="D115" s="80">
        <f t="shared" si="3"/>
        <v>0.11907455194598593</v>
      </c>
      <c r="E115" s="80">
        <f t="shared" si="3"/>
        <v>9.6598144442422873E-2</v>
      </c>
      <c r="F115" s="80">
        <f t="shared" si="3"/>
        <v>0.33205074249984978</v>
      </c>
      <c r="G115" s="80">
        <f t="shared" si="3"/>
        <v>0.18596951209264012</v>
      </c>
      <c r="H115" s="80">
        <f t="shared" si="3"/>
        <v>0.13124510571652293</v>
      </c>
      <c r="I115" s="80">
        <f t="shared" si="3"/>
        <v>8.9193825042881647E-2</v>
      </c>
      <c r="J115" s="80">
        <f t="shared" si="3"/>
        <v>0.12744830596322765</v>
      </c>
      <c r="K115" s="80">
        <f t="shared" si="3"/>
        <v>0.22231472264953389</v>
      </c>
      <c r="L115" s="81">
        <f t="shared" si="3"/>
        <v>4.9391239548059573E-2</v>
      </c>
      <c r="M115" s="81">
        <f t="shared" si="3"/>
        <v>4.9533463886648477E-3</v>
      </c>
      <c r="N115" s="81">
        <f t="shared" si="3"/>
        <v>2.6657552973342602E-2</v>
      </c>
      <c r="O115" s="81">
        <f t="shared" si="3"/>
        <v>5.1201671891327072E-2</v>
      </c>
      <c r="P115" s="81">
        <f t="shared" si="3"/>
        <v>0.19303054032889588</v>
      </c>
      <c r="Q115" s="81">
        <f t="shared" si="3"/>
        <v>4.1448972483455249E-2</v>
      </c>
      <c r="R115" s="81">
        <f t="shared" si="3"/>
        <v>0.12392938297500433</v>
      </c>
      <c r="S115" s="81">
        <f t="shared" si="3"/>
        <v>4.5176938834544877E-2</v>
      </c>
      <c r="T115" s="81">
        <f t="shared" si="3"/>
        <v>4.1051956382296417E-2</v>
      </c>
      <c r="U115" s="81">
        <f t="shared" si="3"/>
        <v>5.40709975707232E-2</v>
      </c>
    </row>
    <row r="116" spans="1:21" x14ac:dyDescent="0.2">
      <c r="A116" s="64">
        <v>1980</v>
      </c>
      <c r="B116" s="80">
        <f t="shared" si="3"/>
        <v>0.19723054325071421</v>
      </c>
      <c r="C116" s="80">
        <f t="shared" si="3"/>
        <v>0.15214265620604506</v>
      </c>
      <c r="D116" s="80">
        <f t="shared" si="3"/>
        <v>0.21631524915107003</v>
      </c>
      <c r="E116" s="80">
        <f t="shared" si="3"/>
        <v>0.46234240212342415</v>
      </c>
      <c r="F116" s="80">
        <f t="shared" si="3"/>
        <v>0.16604982848889693</v>
      </c>
      <c r="G116" s="80">
        <f t="shared" si="3"/>
        <v>0.17832039000056699</v>
      </c>
      <c r="H116" s="80">
        <f t="shared" si="3"/>
        <v>0.20697771009275923</v>
      </c>
      <c r="I116" s="80">
        <f t="shared" si="3"/>
        <v>0.27821522309711288</v>
      </c>
      <c r="J116" s="80">
        <f t="shared" si="3"/>
        <v>0.20701669489474961</v>
      </c>
      <c r="K116" s="80">
        <f t="shared" si="3"/>
        <v>0.20274211936806896</v>
      </c>
      <c r="L116" s="81">
        <f t="shared" si="3"/>
        <v>7.5189540299505087E-3</v>
      </c>
      <c r="M116" s="81">
        <f t="shared" si="3"/>
        <v>-4.9862448418157568E-3</v>
      </c>
      <c r="N116" s="81">
        <f t="shared" si="3"/>
        <v>7.9893475366177302E-3</v>
      </c>
      <c r="O116" s="81">
        <f t="shared" si="3"/>
        <v>0.11779324055666018</v>
      </c>
      <c r="P116" s="81">
        <f t="shared" si="3"/>
        <v>-1.0994420741713085E-2</v>
      </c>
      <c r="Q116" s="81">
        <f t="shared" si="3"/>
        <v>-2.9654403567447085E-2</v>
      </c>
      <c r="R116" s="81">
        <f t="shared" si="3"/>
        <v>5.1944012441679677E-2</v>
      </c>
      <c r="S116" s="81">
        <f t="shared" si="3"/>
        <v>2.8762212150651223E-2</v>
      </c>
      <c r="T116" s="81">
        <f t="shared" si="3"/>
        <v>2.3875539125077117E-2</v>
      </c>
      <c r="U116" s="81">
        <f t="shared" si="3"/>
        <v>2.7581592446658254E-2</v>
      </c>
    </row>
    <row r="117" spans="1:21" x14ac:dyDescent="0.2">
      <c r="A117" s="64">
        <v>1981</v>
      </c>
      <c r="B117" s="80">
        <f t="shared" si="3"/>
        <v>0.37910905556025165</v>
      </c>
      <c r="C117" s="80">
        <f t="shared" si="3"/>
        <v>0.78300619904776103</v>
      </c>
      <c r="D117" s="80">
        <f t="shared" si="3"/>
        <v>0.40470841827790816</v>
      </c>
      <c r="E117" s="80">
        <f t="shared" si="3"/>
        <v>0.61531480431083385</v>
      </c>
      <c r="F117" s="80">
        <f t="shared" si="3"/>
        <v>0.145616411844397</v>
      </c>
      <c r="G117" s="80">
        <f t="shared" si="3"/>
        <v>0.2628597544108624</v>
      </c>
      <c r="H117" s="80">
        <f t="shared" si="3"/>
        <v>0.46524432209222311</v>
      </c>
      <c r="I117" s="80">
        <f t="shared" si="3"/>
        <v>0.32657996805840739</v>
      </c>
      <c r="J117" s="80">
        <f t="shared" si="3"/>
        <v>0.15599567012789151</v>
      </c>
      <c r="K117" s="80">
        <f t="shared" si="3"/>
        <v>0.22009799093953131</v>
      </c>
      <c r="L117" s="81">
        <f t="shared" si="3"/>
        <v>-2.2616555069549404E-2</v>
      </c>
      <c r="M117" s="81">
        <f t="shared" si="3"/>
        <v>5.0976326248487913E-2</v>
      </c>
      <c r="N117" s="81">
        <f t="shared" si="3"/>
        <v>-5.0009435742593977E-3</v>
      </c>
      <c r="O117" s="81">
        <f t="shared" si="3"/>
        <v>7.7812361049355294E-2</v>
      </c>
      <c r="P117" s="81">
        <f t="shared" si="3"/>
        <v>-0.2170233947237431</v>
      </c>
      <c r="Q117" s="81">
        <f t="shared" si="3"/>
        <v>-0.10598575367647056</v>
      </c>
      <c r="R117" s="81">
        <f t="shared" si="3"/>
        <v>-6.9485511531636179E-3</v>
      </c>
      <c r="S117" s="81">
        <f t="shared" si="3"/>
        <v>0.12818901313503206</v>
      </c>
      <c r="T117" s="81">
        <f t="shared" si="3"/>
        <v>1.7000150443809092E-2</v>
      </c>
      <c r="U117" s="81">
        <f t="shared" si="3"/>
        <v>3.6897699319924371E-3</v>
      </c>
    </row>
    <row r="118" spans="1:21" x14ac:dyDescent="0.2">
      <c r="A118" s="64">
        <v>1982</v>
      </c>
      <c r="B118" s="80">
        <f t="shared" si="3"/>
        <v>0.70753922318909623</v>
      </c>
      <c r="C118" s="80">
        <f t="shared" si="3"/>
        <v>0.8170033093689375</v>
      </c>
      <c r="D118" s="80">
        <f t="shared" si="3"/>
        <v>0.83291427092384773</v>
      </c>
      <c r="E118" s="80">
        <f t="shared" si="3"/>
        <v>0.58999929770349024</v>
      </c>
      <c r="F118" s="80">
        <f t="shared" si="3"/>
        <v>1.5305605297834202E-2</v>
      </c>
      <c r="G118" s="80">
        <f t="shared" si="3"/>
        <v>1.0118853747035801</v>
      </c>
      <c r="H118" s="80">
        <f t="shared" si="3"/>
        <v>0.75641928918114942</v>
      </c>
      <c r="I118" s="80">
        <f t="shared" si="3"/>
        <v>0.65981012658227844</v>
      </c>
      <c r="J118" s="80">
        <f t="shared" si="3"/>
        <v>0.13002011514184653</v>
      </c>
      <c r="K118" s="80">
        <f t="shared" si="3"/>
        <v>0.49610033195104464</v>
      </c>
      <c r="L118" s="81">
        <f t="shared" si="3"/>
        <v>-7.2855688470348734E-2</v>
      </c>
      <c r="M118" s="81">
        <f t="shared" si="3"/>
        <v>-4.7024005261427249E-2</v>
      </c>
      <c r="N118" s="81">
        <f t="shared" si="3"/>
        <v>-0.11398767188240877</v>
      </c>
      <c r="O118" s="81">
        <f t="shared" si="3"/>
        <v>4.2079207920792117E-2</v>
      </c>
      <c r="P118" s="81">
        <f t="shared" si="3"/>
        <v>-0.31892350074168263</v>
      </c>
      <c r="Q118" s="81">
        <f t="shared" si="3"/>
        <v>-0.11700828889031667</v>
      </c>
      <c r="R118" s="81">
        <f t="shared" si="3"/>
        <v>-8.0393032603842673E-3</v>
      </c>
      <c r="S118" s="81">
        <f t="shared" si="3"/>
        <v>4.2245788416205299E-2</v>
      </c>
      <c r="T118" s="81">
        <f t="shared" si="3"/>
        <v>9.0236686390532395E-3</v>
      </c>
      <c r="U118" s="81">
        <f t="shared" si="3"/>
        <v>-3.0995458804872755E-2</v>
      </c>
    </row>
    <row r="119" spans="1:21" x14ac:dyDescent="0.2">
      <c r="A119" s="64">
        <v>1983</v>
      </c>
      <c r="B119" s="80">
        <f t="shared" si="3"/>
        <v>0.32622806396793602</v>
      </c>
      <c r="C119" s="80">
        <f t="shared" si="3"/>
        <v>0.19101810447336254</v>
      </c>
      <c r="D119" s="80">
        <f t="shared" si="3"/>
        <v>0.42539123768792786</v>
      </c>
      <c r="E119" s="80">
        <f t="shared" si="3"/>
        <v>1.1864399293286221</v>
      </c>
      <c r="F119" s="80">
        <f t="shared" si="3"/>
        <v>0.26083194675540766</v>
      </c>
      <c r="G119" s="80">
        <f t="shared" si="3"/>
        <v>0.20700199759531168</v>
      </c>
      <c r="H119" s="80">
        <f t="shared" si="3"/>
        <v>0.40010696855570149</v>
      </c>
      <c r="I119" s="80">
        <f t="shared" si="3"/>
        <v>0.47964935549384502</v>
      </c>
      <c r="J119" s="80">
        <f t="shared" si="3"/>
        <v>0.14900408188319059</v>
      </c>
      <c r="K119" s="80">
        <f t="shared" si="3"/>
        <v>0.42984219045049921</v>
      </c>
      <c r="L119" s="81">
        <f t="shared" si="3"/>
        <v>2.8629927023997359E-2</v>
      </c>
      <c r="M119" s="81">
        <f t="shared" si="3"/>
        <v>3.9970094317920424E-2</v>
      </c>
      <c r="N119" s="81">
        <f t="shared" si="3"/>
        <v>1.7981376431553064E-2</v>
      </c>
      <c r="O119" s="81">
        <f t="shared" si="3"/>
        <v>0.20190023752969122</v>
      </c>
      <c r="P119" s="81">
        <f t="shared" si="3"/>
        <v>4.698195395146243E-2</v>
      </c>
      <c r="Q119" s="81">
        <f t="shared" si="3"/>
        <v>3.2018629020521105E-2</v>
      </c>
      <c r="R119" s="81">
        <f t="shared" si="3"/>
        <v>1.500825453999699E-2</v>
      </c>
      <c r="S119" s="81">
        <f t="shared" si="3"/>
        <v>0.10944851354212792</v>
      </c>
      <c r="T119" s="81">
        <f t="shared" si="3"/>
        <v>1.0115818794897979E-2</v>
      </c>
      <c r="U119" s="81">
        <f t="shared" si="3"/>
        <v>-5.579111805400605E-3</v>
      </c>
    </row>
    <row r="120" spans="1:21" x14ac:dyDescent="0.2">
      <c r="A120" s="64">
        <v>1984</v>
      </c>
      <c r="B120" s="80">
        <f t="shared" si="3"/>
        <v>0.24877706513906417</v>
      </c>
      <c r="C120" s="80">
        <f t="shared" si="3"/>
        <v>0.20044415646687841</v>
      </c>
      <c r="D120" s="80">
        <f t="shared" si="3"/>
        <v>0.30557727648221711</v>
      </c>
      <c r="E120" s="80">
        <f t="shared" si="3"/>
        <v>9.5787518611711198E-2</v>
      </c>
      <c r="F120" s="80">
        <f t="shared" si="3"/>
        <v>0.50181759476609944</v>
      </c>
      <c r="G120" s="80">
        <f t="shared" si="3"/>
        <v>0.23126260206903382</v>
      </c>
      <c r="H120" s="80">
        <f t="shared" si="3"/>
        <v>0.14636583652618551</v>
      </c>
      <c r="I120" s="80">
        <f t="shared" si="3"/>
        <v>0.1597598184161706</v>
      </c>
      <c r="J120" s="80">
        <f t="shared" si="3"/>
        <v>0.24142371878580304</v>
      </c>
      <c r="K120" s="80">
        <f t="shared" si="3"/>
        <v>0.28025059492902749</v>
      </c>
      <c r="L120" s="81">
        <f t="shared" si="3"/>
        <v>6.2015470190706745E-2</v>
      </c>
      <c r="M120" s="81">
        <f t="shared" si="3"/>
        <v>0.1005633978607523</v>
      </c>
      <c r="N120" s="81">
        <f t="shared" si="3"/>
        <v>8.167157831282168E-2</v>
      </c>
      <c r="O120" s="81">
        <f t="shared" si="3"/>
        <v>3.20270930471791E-2</v>
      </c>
      <c r="P120" s="81">
        <f t="shared" si="3"/>
        <v>0.23605080788643074</v>
      </c>
      <c r="Q120" s="81">
        <f t="shared" si="3"/>
        <v>5.7356539146977914E-2</v>
      </c>
      <c r="R120" s="81">
        <f t="shared" si="3"/>
        <v>4.1350398023860979E-2</v>
      </c>
      <c r="S120" s="81">
        <f t="shared" si="3"/>
        <v>5.6975575906714981E-2</v>
      </c>
      <c r="T120" s="81">
        <f t="shared" si="3"/>
        <v>1.6041130650436219E-2</v>
      </c>
      <c r="U120" s="81">
        <f t="shared" si="3"/>
        <v>1.9634165461346109E-2</v>
      </c>
    </row>
    <row r="121" spans="1:21" x14ac:dyDescent="0.2">
      <c r="A121" s="64">
        <v>1985</v>
      </c>
      <c r="B121" s="80">
        <f t="shared" si="3"/>
        <v>0.19527609919760458</v>
      </c>
      <c r="C121" s="80">
        <f t="shared" si="3"/>
        <v>6.3076491459429285E-2</v>
      </c>
      <c r="D121" s="80">
        <f t="shared" si="3"/>
        <v>0.16088608386857484</v>
      </c>
      <c r="E121" s="80">
        <f t="shared" si="3"/>
        <v>0.12973365992320529</v>
      </c>
      <c r="F121" s="80">
        <f t="shared" si="3"/>
        <v>0.20001965212925477</v>
      </c>
      <c r="G121" s="80">
        <f t="shared" si="3"/>
        <v>0.17011133295070313</v>
      </c>
      <c r="H121" s="80">
        <f t="shared" si="3"/>
        <v>0.26751459101834008</v>
      </c>
      <c r="I121" s="80">
        <f t="shared" si="3"/>
        <v>0.28110060850329788</v>
      </c>
      <c r="J121" s="80">
        <f t="shared" si="3"/>
        <v>0.41420353485239847</v>
      </c>
      <c r="K121" s="80">
        <f t="shared" si="3"/>
        <v>0.25993071793341871</v>
      </c>
      <c r="L121" s="81">
        <f t="shared" si="3"/>
        <v>1.0434075461668524E-2</v>
      </c>
      <c r="M121" s="81">
        <f t="shared" si="3"/>
        <v>-5.5487171391359835E-2</v>
      </c>
      <c r="N121" s="81">
        <f t="shared" si="3"/>
        <v>2.3953655679438635E-2</v>
      </c>
      <c r="O121" s="81">
        <f t="shared" si="3"/>
        <v>-7.4453956148474498E-2</v>
      </c>
      <c r="P121" s="81">
        <f t="shared" si="3"/>
        <v>5.5539799272144474E-2</v>
      </c>
      <c r="Q121" s="81">
        <f t="shared" si="3"/>
        <v>3.0640906111474742E-2</v>
      </c>
      <c r="R121" s="81">
        <f t="shared" si="3"/>
        <v>2.0590816103332799E-2</v>
      </c>
      <c r="S121" s="81">
        <f t="shared" si="3"/>
        <v>3.8517675639609061E-2</v>
      </c>
      <c r="T121" s="81">
        <f t="shared" si="3"/>
        <v>1.5557231117896642E-2</v>
      </c>
      <c r="U121" s="81">
        <f t="shared" si="3"/>
        <v>1.1612455224284224E-2</v>
      </c>
    </row>
    <row r="122" spans="1:21" x14ac:dyDescent="0.2">
      <c r="A122" s="64">
        <v>1986</v>
      </c>
      <c r="B122" s="80">
        <f t="shared" si="3"/>
        <v>0.25983267899364781</v>
      </c>
      <c r="C122" s="80">
        <f t="shared" si="3"/>
        <v>0.3980608559151213</v>
      </c>
      <c r="D122" s="80">
        <f t="shared" si="3"/>
        <v>0.22027121896496404</v>
      </c>
      <c r="E122" s="80">
        <f t="shared" si="3"/>
        <v>0.1807825970111907</v>
      </c>
      <c r="F122" s="80">
        <f t="shared" si="3"/>
        <v>0.18399746691276708</v>
      </c>
      <c r="G122" s="80">
        <f t="shared" si="3"/>
        <v>0.22240096472266591</v>
      </c>
      <c r="H122" s="80">
        <f t="shared" si="3"/>
        <v>0.20524597074146067</v>
      </c>
      <c r="I122" s="80">
        <f t="shared" si="3"/>
        <v>0.42424232089713931</v>
      </c>
      <c r="J122" s="80">
        <f t="shared" si="3"/>
        <v>0.34310635355011532</v>
      </c>
      <c r="K122" s="80">
        <f t="shared" si="3"/>
        <v>0.24128110240528788</v>
      </c>
      <c r="L122" s="81">
        <f t="shared" si="3"/>
        <v>5.7856827323575999E-2</v>
      </c>
      <c r="M122" s="81">
        <f t="shared" si="3"/>
        <v>4.7582650649034441E-2</v>
      </c>
      <c r="N122" s="81">
        <f t="shared" si="3"/>
        <v>6.9867896284677267E-2</v>
      </c>
      <c r="O122" s="81">
        <f t="shared" si="3"/>
        <v>6.0676598810602833E-2</v>
      </c>
      <c r="P122" s="81">
        <f t="shared" si="3"/>
        <v>7.2824180989344178E-2</v>
      </c>
      <c r="Q122" s="81">
        <f t="shared" ref="Q122:U122" si="4">(Q31/Q30)-1</f>
        <v>7.5115303187255122E-2</v>
      </c>
      <c r="R122" s="81">
        <f t="shared" si="4"/>
        <v>9.4633981433021042E-2</v>
      </c>
      <c r="S122" s="81">
        <f t="shared" si="4"/>
        <v>7.8687442347421754E-2</v>
      </c>
      <c r="T122" s="81">
        <f t="shared" si="4"/>
        <v>1.9642440829166441E-2</v>
      </c>
      <c r="U122" s="81">
        <f t="shared" si="4"/>
        <v>2.4961607762242544E-2</v>
      </c>
    </row>
    <row r="123" spans="1:21" x14ac:dyDescent="0.2">
      <c r="A123" s="64">
        <v>1987</v>
      </c>
      <c r="B123" s="80">
        <f t="shared" ref="B123:U135" si="5">(B32/B31)-1</f>
        <v>0.20439039747397847</v>
      </c>
      <c r="C123" s="80">
        <f t="shared" si="5"/>
        <v>0.23013481959575333</v>
      </c>
      <c r="D123" s="80">
        <f t="shared" si="5"/>
        <v>0.1841029342594882</v>
      </c>
      <c r="E123" s="80">
        <f t="shared" si="5"/>
        <v>0.13824028160323465</v>
      </c>
      <c r="F123" s="80">
        <f t="shared" si="5"/>
        <v>0.18777895727340788</v>
      </c>
      <c r="G123" s="80">
        <f t="shared" si="5"/>
        <v>0.24779948209823321</v>
      </c>
      <c r="H123" s="80">
        <f t="shared" si="5"/>
        <v>0.20400629215050947</v>
      </c>
      <c r="I123" s="80">
        <f t="shared" si="5"/>
        <v>0.26403876569507578</v>
      </c>
      <c r="J123" s="80">
        <f t="shared" si="5"/>
        <v>0.20810479510630575</v>
      </c>
      <c r="K123" s="80">
        <f t="shared" si="5"/>
        <v>0.15529367705438735</v>
      </c>
      <c r="L123" s="81">
        <f t="shared" si="5"/>
        <v>6.8752065031076226E-2</v>
      </c>
      <c r="M123" s="81">
        <f t="shared" si="5"/>
        <v>8.4182593656981108E-2</v>
      </c>
      <c r="N123" s="81">
        <f t="shared" si="5"/>
        <v>8.2669980400179144E-2</v>
      </c>
      <c r="O123" s="81">
        <f t="shared" si="5"/>
        <v>7.6766737722754774E-2</v>
      </c>
      <c r="P123" s="81">
        <f t="shared" si="5"/>
        <v>8.9128113250781738E-2</v>
      </c>
      <c r="Q123" s="81">
        <f t="shared" si="5"/>
        <v>7.7316489940444821E-2</v>
      </c>
      <c r="R123" s="81">
        <f t="shared" si="5"/>
        <v>8.6318138346705986E-2</v>
      </c>
      <c r="S123" s="81">
        <f t="shared" si="5"/>
        <v>8.2710013367321311E-2</v>
      </c>
      <c r="T123" s="81">
        <f t="shared" si="5"/>
        <v>2.4731616076743235E-2</v>
      </c>
      <c r="U123" s="81">
        <f t="shared" si="5"/>
        <v>3.2351724095401657E-2</v>
      </c>
    </row>
    <row r="124" spans="1:21" x14ac:dyDescent="0.2">
      <c r="A124" s="64">
        <v>1988</v>
      </c>
      <c r="B124" s="80">
        <f t="shared" si="5"/>
        <v>0.26537164247255007</v>
      </c>
      <c r="C124" s="80">
        <f t="shared" si="5"/>
        <v>0.22164547796580192</v>
      </c>
      <c r="D124" s="80">
        <f t="shared" si="5"/>
        <v>0.28952937821665459</v>
      </c>
      <c r="E124" s="80">
        <f t="shared" si="5"/>
        <v>0.21881651536461422</v>
      </c>
      <c r="F124" s="80">
        <f t="shared" si="5"/>
        <v>0.22296001470708604</v>
      </c>
      <c r="G124" s="80">
        <f t="shared" si="5"/>
        <v>0.26297902378599125</v>
      </c>
      <c r="H124" s="80">
        <f t="shared" si="5"/>
        <v>0.23862556756832198</v>
      </c>
      <c r="I124" s="80">
        <f t="shared" si="5"/>
        <v>0.30048244255585432</v>
      </c>
      <c r="J124" s="80">
        <f t="shared" si="5"/>
        <v>0.27666670314121689</v>
      </c>
      <c r="K124" s="80">
        <f t="shared" si="5"/>
        <v>0.28393483011488208</v>
      </c>
      <c r="L124" s="81">
        <f t="shared" si="5"/>
        <v>3.820470196840442E-2</v>
      </c>
      <c r="M124" s="81">
        <f t="shared" si="5"/>
        <v>2.3068801178445231E-2</v>
      </c>
      <c r="N124" s="81">
        <f t="shared" si="5"/>
        <v>4.869886373224741E-2</v>
      </c>
      <c r="O124" s="81">
        <f t="shared" si="5"/>
        <v>2.4248019131499099E-2</v>
      </c>
      <c r="P124" s="81">
        <f t="shared" si="5"/>
        <v>3.6416238637827059E-2</v>
      </c>
      <c r="Q124" s="81">
        <f t="shared" si="5"/>
        <v>2.2834394003999892E-2</v>
      </c>
      <c r="R124" s="81">
        <f t="shared" si="5"/>
        <v>7.514771682345911E-2</v>
      </c>
      <c r="S124" s="81">
        <f t="shared" si="5"/>
        <v>8.6203452256781832E-2</v>
      </c>
      <c r="T124" s="81">
        <f t="shared" si="5"/>
        <v>2.9199769025784361E-2</v>
      </c>
      <c r="U124" s="81">
        <f t="shared" si="5"/>
        <v>2.7213037657944472E-2</v>
      </c>
    </row>
    <row r="125" spans="1:21" x14ac:dyDescent="0.2">
      <c r="A125" s="64">
        <v>1989</v>
      </c>
      <c r="B125" s="80">
        <f t="shared" si="5"/>
        <v>0.21520501283926863</v>
      </c>
      <c r="C125" s="80">
        <f t="shared" si="5"/>
        <v>0.15618087441382533</v>
      </c>
      <c r="D125" s="80">
        <f t="shared" si="5"/>
        <v>0.18725515589291786</v>
      </c>
      <c r="E125" s="80">
        <f t="shared" si="5"/>
        <v>0.29417092260923883</v>
      </c>
      <c r="F125" s="80">
        <f t="shared" si="5"/>
        <v>0.32572533331299924</v>
      </c>
      <c r="G125" s="80">
        <f t="shared" si="5"/>
        <v>0.19161836913291097</v>
      </c>
      <c r="H125" s="80">
        <f t="shared" si="5"/>
        <v>0.18375951749625896</v>
      </c>
      <c r="I125" s="80">
        <f t="shared" si="5"/>
        <v>0.28748733400198034</v>
      </c>
      <c r="J125" s="80">
        <f t="shared" si="5"/>
        <v>0.1799900329566233</v>
      </c>
      <c r="K125" s="80">
        <f t="shared" si="5"/>
        <v>0.29822291675605594</v>
      </c>
      <c r="L125" s="81">
        <f t="shared" si="5"/>
        <v>5.0670282122654342E-2</v>
      </c>
      <c r="M125" s="81">
        <f t="shared" si="5"/>
        <v>2.956471509886538E-2</v>
      </c>
      <c r="N125" s="81">
        <f t="shared" si="5"/>
        <v>5.594719282522842E-2</v>
      </c>
      <c r="O125" s="81">
        <f t="shared" si="5"/>
        <v>4.9372974234424438E-2</v>
      </c>
      <c r="P125" s="81">
        <f t="shared" si="5"/>
        <v>0.10999360592245844</v>
      </c>
      <c r="Q125" s="81">
        <f t="shared" si="5"/>
        <v>4.4809899886848914E-2</v>
      </c>
      <c r="R125" s="81">
        <f t="shared" si="5"/>
        <v>8.6602027706694118E-2</v>
      </c>
      <c r="S125" s="81">
        <f t="shared" si="5"/>
        <v>8.831794631070089E-2</v>
      </c>
      <c r="T125" s="81">
        <f t="shared" si="5"/>
        <v>2.7301985140952167E-2</v>
      </c>
      <c r="U125" s="81">
        <f t="shared" si="5"/>
        <v>3.0134326029225944E-2</v>
      </c>
    </row>
    <row r="126" spans="1:21" x14ac:dyDescent="0.2">
      <c r="A126" s="64">
        <v>1990</v>
      </c>
      <c r="B126" s="80">
        <f t="shared" si="5"/>
        <v>0.21688709091501424</v>
      </c>
      <c r="C126" s="80">
        <f t="shared" si="5"/>
        <v>0.20287709355779548</v>
      </c>
      <c r="D126" s="80">
        <f t="shared" si="5"/>
        <v>0.14928286411641745</v>
      </c>
      <c r="E126" s="80">
        <f t="shared" si="5"/>
        <v>0.19877913153765192</v>
      </c>
      <c r="F126" s="80">
        <f t="shared" si="5"/>
        <v>0.13629089705186703</v>
      </c>
      <c r="G126" s="80">
        <f t="shared" si="5"/>
        <v>0.21311860241834735</v>
      </c>
      <c r="H126" s="80">
        <f t="shared" si="5"/>
        <v>0.27242614940475085</v>
      </c>
      <c r="I126" s="80">
        <f t="shared" si="5"/>
        <v>0.34388401810060598</v>
      </c>
      <c r="J126" s="80">
        <f t="shared" si="5"/>
        <v>0.17208835315745974</v>
      </c>
      <c r="K126" s="80">
        <f t="shared" si="5"/>
        <v>0.3009816411134667</v>
      </c>
      <c r="L126" s="81">
        <f t="shared" si="5"/>
        <v>3.8780293305736402E-2</v>
      </c>
      <c r="M126" s="81">
        <f t="shared" si="5"/>
        <v>8.5770939773693433E-2</v>
      </c>
      <c r="N126" s="81">
        <f t="shared" si="5"/>
        <v>1.0271892548579853E-2</v>
      </c>
      <c r="O126" s="81">
        <f t="shared" si="5"/>
        <v>6.4217970994606466E-2</v>
      </c>
      <c r="P126" s="81">
        <f t="shared" si="5"/>
        <v>-3.5728899923434421E-2</v>
      </c>
      <c r="Q126" s="81">
        <f t="shared" si="5"/>
        <v>4.8207651793074735E-2</v>
      </c>
      <c r="R126" s="81">
        <f t="shared" si="5"/>
        <v>6.5706919223340376E-2</v>
      </c>
      <c r="S126" s="81">
        <f t="shared" si="5"/>
        <v>8.2168485772038835E-2</v>
      </c>
      <c r="T126" s="81">
        <f t="shared" si="5"/>
        <v>2.095081641968588E-2</v>
      </c>
      <c r="U126" s="81">
        <f t="shared" si="5"/>
        <v>2.8525805324778553E-2</v>
      </c>
    </row>
    <row r="127" spans="1:21" x14ac:dyDescent="0.2">
      <c r="A127" s="64">
        <v>1991</v>
      </c>
      <c r="B127" s="80">
        <f t="shared" si="5"/>
        <v>0.31690040058154301</v>
      </c>
      <c r="C127" s="80">
        <f t="shared" si="5"/>
        <v>0.44715443680411449</v>
      </c>
      <c r="D127" s="80">
        <f t="shared" si="5"/>
        <v>0.34155659238139546</v>
      </c>
      <c r="E127" s="80">
        <f t="shared" si="5"/>
        <v>0.51908386046670252</v>
      </c>
      <c r="F127" s="80">
        <f t="shared" si="5"/>
        <v>0.16951675249632059</v>
      </c>
      <c r="G127" s="80">
        <f t="shared" si="5"/>
        <v>0.32419168688311117</v>
      </c>
      <c r="H127" s="80">
        <f t="shared" si="5"/>
        <v>0.36045257069702674</v>
      </c>
      <c r="I127" s="80">
        <f t="shared" si="5"/>
        <v>0.2200933147589752</v>
      </c>
      <c r="J127" s="80">
        <f t="shared" si="5"/>
        <v>0.18678053634535807</v>
      </c>
      <c r="K127" s="80">
        <f t="shared" si="5"/>
        <v>0.27196170349348026</v>
      </c>
      <c r="L127" s="81">
        <f t="shared" si="5"/>
        <v>2.5999493962124864E-2</v>
      </c>
      <c r="M127" s="81">
        <f t="shared" si="5"/>
        <v>6.6531122971516199E-2</v>
      </c>
      <c r="N127" s="81">
        <f t="shared" si="5"/>
        <v>3.5766500163674886E-2</v>
      </c>
      <c r="O127" s="81">
        <f t="shared" si="5"/>
        <v>4.5264016126425943E-2</v>
      </c>
      <c r="P127" s="81">
        <f t="shared" si="5"/>
        <v>-8.0320689040006776E-2</v>
      </c>
      <c r="Q127" s="81">
        <f t="shared" si="5"/>
        <v>2.7244205052651127E-2</v>
      </c>
      <c r="R127" s="81">
        <f t="shared" si="5"/>
        <v>1.6734430213617424E-2</v>
      </c>
      <c r="S127" s="81">
        <f t="shared" si="5"/>
        <v>1.2250553455807056E-2</v>
      </c>
      <c r="T127" s="81">
        <f t="shared" si="5"/>
        <v>1.9777658272989829E-2</v>
      </c>
      <c r="U127" s="81">
        <f t="shared" si="5"/>
        <v>1.855062311066602E-2</v>
      </c>
    </row>
    <row r="128" spans="1:21" x14ac:dyDescent="0.2">
      <c r="A128" s="64">
        <v>1992</v>
      </c>
      <c r="B128" s="80">
        <f t="shared" si="5"/>
        <v>0.30062706515919069</v>
      </c>
      <c r="C128" s="80">
        <f t="shared" si="5"/>
        <v>0.28905869808945472</v>
      </c>
      <c r="D128" s="80">
        <f t="shared" si="5"/>
        <v>0.32749126194118339</v>
      </c>
      <c r="E128" s="80">
        <f t="shared" si="5"/>
        <v>0.33092779693292074</v>
      </c>
      <c r="F128" s="80">
        <f t="shared" si="5"/>
        <v>0.36230707939654372</v>
      </c>
      <c r="G128" s="80">
        <f t="shared" si="5"/>
        <v>0.33165734918501455</v>
      </c>
      <c r="H128" s="80">
        <f t="shared" si="5"/>
        <v>0.31359288681126252</v>
      </c>
      <c r="I128" s="80">
        <f t="shared" si="5"/>
        <v>0.27395217976514052</v>
      </c>
      <c r="J128" s="80">
        <f t="shared" si="5"/>
        <v>0.1501724438225196</v>
      </c>
      <c r="K128" s="80">
        <f t="shared" si="5"/>
        <v>0.28217580952823562</v>
      </c>
      <c r="L128" s="81">
        <f t="shared" si="5"/>
        <v>8.4734250690953417E-2</v>
      </c>
      <c r="M128" s="81">
        <f t="shared" si="5"/>
        <v>3.6779260431094141E-2</v>
      </c>
      <c r="N128" s="81">
        <f t="shared" si="5"/>
        <v>0.1102758731196507</v>
      </c>
      <c r="O128" s="81">
        <f t="shared" si="5"/>
        <v>6.951092977698381E-2</v>
      </c>
      <c r="P128" s="81">
        <f t="shared" si="5"/>
        <v>0.12980118856577194</v>
      </c>
      <c r="Q128" s="81">
        <f t="shared" si="5"/>
        <v>0.14021142513465468</v>
      </c>
      <c r="R128" s="81">
        <f t="shared" si="5"/>
        <v>0.11401262346221874</v>
      </c>
      <c r="S128" s="81">
        <f t="shared" si="5"/>
        <v>3.9798704419862885E-2</v>
      </c>
      <c r="T128" s="81">
        <f t="shared" si="5"/>
        <v>3.1534076426187996E-2</v>
      </c>
      <c r="U128" s="81">
        <f t="shared" si="5"/>
        <v>4.1978276524210489E-2</v>
      </c>
    </row>
    <row r="129" spans="1:21" x14ac:dyDescent="0.2">
      <c r="A129" s="64">
        <f t="shared" ref="A129:A151" si="6">A128+1</f>
        <v>1993</v>
      </c>
      <c r="B129" s="80">
        <f t="shared" si="5"/>
        <v>0.1973855721836355</v>
      </c>
      <c r="C129" s="80">
        <f t="shared" si="5"/>
        <v>0.16192493002523589</v>
      </c>
      <c r="D129" s="80">
        <f t="shared" si="5"/>
        <v>0.1329664368544774</v>
      </c>
      <c r="E129" s="80">
        <f t="shared" si="5"/>
        <v>0.24199081392914801</v>
      </c>
      <c r="F129" s="80">
        <f t="shared" si="5"/>
        <v>0.2663940566397085</v>
      </c>
      <c r="G129" s="80">
        <f t="shared" si="5"/>
        <v>0.2170685435079116</v>
      </c>
      <c r="H129" s="80">
        <f t="shared" si="5"/>
        <v>0.22284156246124232</v>
      </c>
      <c r="I129" s="80">
        <f t="shared" si="5"/>
        <v>0.25243272754959722</v>
      </c>
      <c r="J129" s="80">
        <f t="shared" si="5"/>
        <v>0.11095765187370343</v>
      </c>
      <c r="K129" s="80">
        <f t="shared" si="5"/>
        <v>0.26224774066691703</v>
      </c>
      <c r="L129" s="81">
        <f t="shared" si="5"/>
        <v>6.4067878847382742E-2</v>
      </c>
      <c r="M129" s="81">
        <f t="shared" si="5"/>
        <v>3.4889310097196535E-2</v>
      </c>
      <c r="N129" s="81">
        <f t="shared" si="5"/>
        <v>6.2133835757257838E-2</v>
      </c>
      <c r="O129" s="81">
        <f t="shared" si="5"/>
        <v>3.3037964844991885E-2</v>
      </c>
      <c r="P129" s="81">
        <f t="shared" si="5"/>
        <v>0.11662835438387931</v>
      </c>
      <c r="Q129" s="81">
        <f t="shared" si="5"/>
        <v>9.1033397208806432E-2</v>
      </c>
      <c r="R129" s="81">
        <f t="shared" si="5"/>
        <v>0.11912782265218858</v>
      </c>
      <c r="S129" s="81">
        <f t="shared" si="5"/>
        <v>4.4497685647518104E-2</v>
      </c>
      <c r="T129" s="81">
        <f t="shared" si="5"/>
        <v>2.5510901112773654E-2</v>
      </c>
      <c r="U129" s="81">
        <f t="shared" si="5"/>
        <v>4.3017783529152975E-2</v>
      </c>
    </row>
    <row r="130" spans="1:21" x14ac:dyDescent="0.2">
      <c r="A130" s="64">
        <f t="shared" si="6"/>
        <v>1994</v>
      </c>
      <c r="B130" s="80">
        <f t="shared" si="5"/>
        <v>0.21035814574290757</v>
      </c>
      <c r="C130" s="80">
        <f t="shared" si="5"/>
        <v>0.23992123126217102</v>
      </c>
      <c r="D130" s="80">
        <f t="shared" si="5"/>
        <v>0.18024989850734019</v>
      </c>
      <c r="E130" s="80">
        <f t="shared" si="5"/>
        <v>0.1407393943014541</v>
      </c>
      <c r="F130" s="80">
        <f t="shared" si="5"/>
        <v>0.21583363645619524</v>
      </c>
      <c r="G130" s="80">
        <f t="shared" si="5"/>
        <v>0.16577679802856826</v>
      </c>
      <c r="H130" s="80">
        <f t="shared" si="5"/>
        <v>0.21232739703431336</v>
      </c>
      <c r="I130" s="80">
        <f t="shared" si="5"/>
        <v>0.26140057362152458</v>
      </c>
      <c r="J130" s="80">
        <f t="shared" si="5"/>
        <v>0.14207977356825285</v>
      </c>
      <c r="K130" s="80">
        <f t="shared" si="5"/>
        <v>0.28856213843416167</v>
      </c>
      <c r="L130" s="81">
        <f t="shared" si="5"/>
        <v>4.5359899271645521E-2</v>
      </c>
      <c r="M130" s="81">
        <f t="shared" si="5"/>
        <v>3.0962280244097196E-2</v>
      </c>
      <c r="N130" s="81">
        <f t="shared" si="5"/>
        <v>3.6173631951802676E-2</v>
      </c>
      <c r="O130" s="81">
        <f t="shared" si="5"/>
        <v>7.2974178104288301E-2</v>
      </c>
      <c r="P130" s="81">
        <f t="shared" si="5"/>
        <v>6.9896421575847967E-2</v>
      </c>
      <c r="Q130" s="81">
        <f t="shared" si="5"/>
        <v>4.9482477997087049E-2</v>
      </c>
      <c r="R130" s="81">
        <f t="shared" si="5"/>
        <v>7.5346177201227604E-2</v>
      </c>
      <c r="S130" s="81">
        <f t="shared" si="5"/>
        <v>6.9868408162390594E-2</v>
      </c>
      <c r="T130" s="81">
        <f t="shared" si="5"/>
        <v>3.3061875431168897E-2</v>
      </c>
      <c r="U130" s="81">
        <f t="shared" si="5"/>
        <v>3.155071798753295E-2</v>
      </c>
    </row>
    <row r="131" spans="1:21" x14ac:dyDescent="0.2">
      <c r="A131" s="64">
        <f t="shared" si="6"/>
        <v>1995</v>
      </c>
      <c r="B131" s="80">
        <f t="shared" si="5"/>
        <v>0.26536100204530966</v>
      </c>
      <c r="C131" s="80">
        <f t="shared" si="5"/>
        <v>0.29281955602880183</v>
      </c>
      <c r="D131" s="80">
        <f t="shared" si="5"/>
        <v>0.26941780788095859</v>
      </c>
      <c r="E131" s="80">
        <f t="shared" si="5"/>
        <v>0.20490898440737793</v>
      </c>
      <c r="F131" s="80">
        <f t="shared" si="5"/>
        <v>0.29094953565058801</v>
      </c>
      <c r="G131" s="80">
        <f t="shared" si="5"/>
        <v>0.25834659899744095</v>
      </c>
      <c r="H131" s="80">
        <f t="shared" si="5"/>
        <v>0.2841188847317424</v>
      </c>
      <c r="I131" s="80">
        <f t="shared" si="5"/>
        <v>0.25522643499924569</v>
      </c>
      <c r="J131" s="80">
        <f t="shared" si="5"/>
        <v>0.1831774492614402</v>
      </c>
      <c r="K131" s="80">
        <f t="shared" si="5"/>
        <v>0.27053571531149223</v>
      </c>
      <c r="L131" s="81">
        <f t="shared" si="5"/>
        <v>4.2421078554062408E-2</v>
      </c>
      <c r="M131" s="81">
        <f t="shared" si="5"/>
        <v>7.3278362268631936E-2</v>
      </c>
      <c r="N131" s="81">
        <f t="shared" si="5"/>
        <v>4.0834762888903198E-2</v>
      </c>
      <c r="O131" s="81">
        <f t="shared" si="5"/>
        <v>3.0751086530296901E-2</v>
      </c>
      <c r="P131" s="81">
        <f t="shared" si="5"/>
        <v>7.6149661574225425E-2</v>
      </c>
      <c r="Q131" s="81">
        <f t="shared" si="5"/>
        <v>3.44943904222903E-2</v>
      </c>
      <c r="R131" s="81">
        <f t="shared" si="5"/>
        <v>7.2652758804870432E-2</v>
      </c>
      <c r="S131" s="81">
        <f t="shared" si="5"/>
        <v>2.266489150795814E-2</v>
      </c>
      <c r="T131" s="81">
        <f t="shared" si="5"/>
        <v>2.5279705556736642E-2</v>
      </c>
      <c r="U131" s="81">
        <f t="shared" si="5"/>
        <v>2.1432248684509325E-2</v>
      </c>
    </row>
    <row r="132" spans="1:21" x14ac:dyDescent="0.2">
      <c r="A132" s="64">
        <f t="shared" si="6"/>
        <v>1996</v>
      </c>
      <c r="B132" s="80">
        <f t="shared" si="5"/>
        <v>0.16226478668724176</v>
      </c>
      <c r="C132" s="80">
        <f t="shared" si="5"/>
        <v>9.0681164254515778E-2</v>
      </c>
      <c r="D132" s="80">
        <f t="shared" si="5"/>
        <v>0.17655580949614169</v>
      </c>
      <c r="E132" s="80">
        <f t="shared" si="5"/>
        <v>0.20866816937369226</v>
      </c>
      <c r="F132" s="80">
        <f t="shared" si="5"/>
        <v>-6.9821388948645091E-2</v>
      </c>
      <c r="G132" s="80">
        <f t="shared" si="5"/>
        <v>0.18015480919816373</v>
      </c>
      <c r="H132" s="80">
        <f t="shared" si="5"/>
        <v>0.19723455032948589</v>
      </c>
      <c r="I132" s="80">
        <f t="shared" si="5"/>
        <v>0.18304592666066322</v>
      </c>
      <c r="J132" s="80">
        <f t="shared" si="5"/>
        <v>0.19523530070732287</v>
      </c>
      <c r="K132" s="80">
        <f t="shared" si="5"/>
        <v>0.19625255943554687</v>
      </c>
      <c r="L132" s="81">
        <f t="shared" si="5"/>
        <v>2.660478800697641E-3</v>
      </c>
      <c r="M132" s="81">
        <f t="shared" si="5"/>
        <v>1.6945420799272304E-2</v>
      </c>
      <c r="N132" s="81">
        <f t="shared" si="5"/>
        <v>3.9154297984127506E-3</v>
      </c>
      <c r="O132" s="81">
        <f t="shared" si="5"/>
        <v>2.5017890406606513E-2</v>
      </c>
      <c r="P132" s="81">
        <f t="shared" si="5"/>
        <v>-0.18000708017450406</v>
      </c>
      <c r="Q132" s="81">
        <f t="shared" si="5"/>
        <v>-6.9095541591547294E-3</v>
      </c>
      <c r="R132" s="81">
        <f t="shared" si="5"/>
        <v>4.6687048925537544E-2</v>
      </c>
      <c r="S132" s="81">
        <f t="shared" si="5"/>
        <v>2.180060179170451E-2</v>
      </c>
      <c r="T132" s="81">
        <f t="shared" si="5"/>
        <v>1.8626211776278101E-2</v>
      </c>
      <c r="U132" s="81">
        <f t="shared" si="5"/>
        <v>1.2982655686825773E-2</v>
      </c>
    </row>
    <row r="133" spans="1:21" x14ac:dyDescent="0.2">
      <c r="A133" s="64">
        <f t="shared" si="6"/>
        <v>1997</v>
      </c>
      <c r="B133" s="80">
        <f t="shared" si="5"/>
        <v>0.2161342296889246</v>
      </c>
      <c r="C133" s="80">
        <f t="shared" si="5"/>
        <v>0.23005613952303339</v>
      </c>
      <c r="D133" s="80">
        <f t="shared" si="5"/>
        <v>0.23288283188000136</v>
      </c>
      <c r="E133" s="80">
        <f t="shared" si="5"/>
        <v>5.2716643903149674E-2</v>
      </c>
      <c r="F133" s="80">
        <f t="shared" si="5"/>
        <v>0.21560102178072738</v>
      </c>
      <c r="G133" s="80">
        <f t="shared" si="5"/>
        <v>0.2255746900168345</v>
      </c>
      <c r="H133" s="80">
        <f t="shared" si="5"/>
        <v>0.22351432054233933</v>
      </c>
      <c r="I133" s="80">
        <f t="shared" si="5"/>
        <v>0.21415404720342113</v>
      </c>
      <c r="J133" s="80">
        <f t="shared" si="5"/>
        <v>0.19303376062967814</v>
      </c>
      <c r="K133" s="80">
        <f t="shared" si="5"/>
        <v>0.20738305468153451</v>
      </c>
      <c r="L133" s="81">
        <f t="shared" si="5"/>
        <v>5.5178948385941284E-2</v>
      </c>
      <c r="M133" s="81">
        <f t="shared" si="5"/>
        <v>1.4708156859083887E-2</v>
      </c>
      <c r="N133" s="81">
        <f t="shared" si="5"/>
        <v>7.6647315202176713E-2</v>
      </c>
      <c r="O133" s="81">
        <f t="shared" si="5"/>
        <v>5.5369299927840343E-2</v>
      </c>
      <c r="P133" s="81">
        <f t="shared" si="5"/>
        <v>6.0951134593139278E-2</v>
      </c>
      <c r="Q133" s="81">
        <f t="shared" si="5"/>
        <v>6.1244444349603855E-2</v>
      </c>
      <c r="R133" s="81">
        <f t="shared" si="5"/>
        <v>9.8780758280005987E-2</v>
      </c>
      <c r="S133" s="81">
        <f t="shared" si="5"/>
        <v>6.3499998633898436E-2</v>
      </c>
      <c r="T133" s="81">
        <f t="shared" si="5"/>
        <v>3.1285865987287664E-2</v>
      </c>
      <c r="U133" s="81">
        <f t="shared" si="5"/>
        <v>2.6264082256654442E-2</v>
      </c>
    </row>
    <row r="134" spans="1:21" x14ac:dyDescent="0.2">
      <c r="A134" s="64">
        <f t="shared" si="6"/>
        <v>1998</v>
      </c>
      <c r="B134" s="80">
        <f t="shared" si="5"/>
        <v>0.22050725308671226</v>
      </c>
      <c r="C134" s="80">
        <f t="shared" si="5"/>
        <v>0.20629894058067055</v>
      </c>
      <c r="D134" s="80">
        <f t="shared" si="5"/>
        <v>0.25623030379708478</v>
      </c>
      <c r="E134" s="80">
        <f t="shared" si="5"/>
        <v>0.16229453643066782</v>
      </c>
      <c r="F134" s="80">
        <f t="shared" si="5"/>
        <v>0.3360046003231425</v>
      </c>
      <c r="G134" s="80">
        <f t="shared" si="5"/>
        <v>0.23816063918527619</v>
      </c>
      <c r="H134" s="80">
        <f t="shared" si="5"/>
        <v>0.14285812354302418</v>
      </c>
      <c r="I134" s="80">
        <f t="shared" si="5"/>
        <v>0.15820100653712577</v>
      </c>
      <c r="J134" s="80">
        <f t="shared" si="5"/>
        <v>0.14990871546828743</v>
      </c>
      <c r="K134" s="80">
        <f t="shared" si="5"/>
        <v>0.23303330044391468</v>
      </c>
      <c r="L134" s="81">
        <f t="shared" si="5"/>
        <v>8.3656775417688678E-2</v>
      </c>
      <c r="M134" s="81">
        <f t="shared" si="5"/>
        <v>8.1889158529427908E-2</v>
      </c>
      <c r="N134" s="81">
        <f t="shared" si="5"/>
        <v>0.11356171924348835</v>
      </c>
      <c r="O134" s="81">
        <f t="shared" si="5"/>
        <v>8.664445288785938E-2</v>
      </c>
      <c r="P134" s="81">
        <f t="shared" si="5"/>
        <v>0.17385746971295357</v>
      </c>
      <c r="Q134" s="81">
        <f t="shared" si="5"/>
        <v>8.4593134099227196E-2</v>
      </c>
      <c r="R134" s="81">
        <f t="shared" si="5"/>
        <v>8.1152115239078615E-2</v>
      </c>
      <c r="S134" s="81">
        <f t="shared" si="5"/>
        <v>6.2545349951920848E-2</v>
      </c>
      <c r="T134" s="81">
        <f t="shared" si="5"/>
        <v>2.9372235538865032E-2</v>
      </c>
      <c r="U134" s="81">
        <f t="shared" si="5"/>
        <v>4.6043636775545904E-2</v>
      </c>
    </row>
    <row r="135" spans="1:21" x14ac:dyDescent="0.2">
      <c r="A135" s="64">
        <f t="shared" si="6"/>
        <v>1999</v>
      </c>
      <c r="B135" s="80">
        <f t="shared" si="5"/>
        <v>0.24657299056820192</v>
      </c>
      <c r="C135" s="80">
        <f t="shared" si="5"/>
        <v>2.2794996045519156E-2</v>
      </c>
      <c r="D135" s="80">
        <f t="shared" si="5"/>
        <v>0.56624456954640445</v>
      </c>
      <c r="E135" s="80">
        <f t="shared" si="5"/>
        <v>0.12223332157150324</v>
      </c>
      <c r="F135" s="80">
        <f t="shared" si="5"/>
        <v>0.11546029239835454</v>
      </c>
      <c r="G135" s="80">
        <f t="shared" si="5"/>
        <v>0.14131088342406417</v>
      </c>
      <c r="H135" s="80">
        <f t="shared" si="5"/>
        <v>0.13249802739473981</v>
      </c>
      <c r="I135" s="80">
        <f t="shared" si="5"/>
        <v>0.26318550353821091</v>
      </c>
      <c r="J135" s="80">
        <f t="shared" si="5"/>
        <v>0.13318031895377236</v>
      </c>
      <c r="K135" s="80">
        <f t="shared" si="5"/>
        <v>0.23806434447262803</v>
      </c>
      <c r="L135" s="81">
        <f t="shared" si="5"/>
        <v>8.9905769845426864E-2</v>
      </c>
      <c r="M135" s="81">
        <f t="shared" si="5"/>
        <v>4.4669876207535708E-2</v>
      </c>
      <c r="N135" s="81">
        <f t="shared" si="5"/>
        <v>0.2448554588018621</v>
      </c>
      <c r="O135" s="81">
        <f t="shared" si="5"/>
        <v>6.1360135681356454E-2</v>
      </c>
      <c r="P135" s="81">
        <f t="shared" si="5"/>
        <v>-1.6633874579523589E-2</v>
      </c>
      <c r="Q135" s="81">
        <f t="shared" ref="Q135:U135" si="7">(Q44/Q43)-1</f>
        <v>2.3371628875214379E-2</v>
      </c>
      <c r="R135" s="81">
        <f t="shared" si="7"/>
        <v>6.787820303447889E-2</v>
      </c>
      <c r="S135" s="81">
        <f t="shared" si="7"/>
        <v>0.11353871344257804</v>
      </c>
      <c r="T135" s="81">
        <f t="shared" si="7"/>
        <v>3.3154896474544948E-2</v>
      </c>
      <c r="U135" s="81">
        <f t="shared" si="7"/>
        <v>2.9047957475776487E-2</v>
      </c>
    </row>
    <row r="136" spans="1:21" x14ac:dyDescent="0.2">
      <c r="A136" s="64">
        <f t="shared" si="6"/>
        <v>2000</v>
      </c>
      <c r="B136" s="80">
        <f t="shared" ref="B136:U148" si="8">(B45/B44)-1</f>
        <v>8.136818795027434E-2</v>
      </c>
      <c r="C136" s="80">
        <f t="shared" si="8"/>
        <v>-3.4004721324389919E-2</v>
      </c>
      <c r="D136" s="80">
        <f t="shared" si="8"/>
        <v>-5.8243188586429739E-2</v>
      </c>
      <c r="E136" s="80">
        <f t="shared" si="8"/>
        <v>0.21927121128990779</v>
      </c>
      <c r="F136" s="80">
        <f t="shared" si="8"/>
        <v>0.17635960847624776</v>
      </c>
      <c r="G136" s="80">
        <f t="shared" si="8"/>
        <v>0.1095786253294615</v>
      </c>
      <c r="H136" s="80">
        <f t="shared" si="8"/>
        <v>0.19103990948843608</v>
      </c>
      <c r="I136" s="80">
        <f t="shared" si="8"/>
        <v>0.26494118999230953</v>
      </c>
      <c r="J136" s="80">
        <f t="shared" si="8"/>
        <v>0.10969053793229588</v>
      </c>
      <c r="K136" s="80">
        <f t="shared" si="8"/>
        <v>0.1743473165133409</v>
      </c>
      <c r="L136" s="81">
        <f t="shared" si="8"/>
        <v>1.9326377533841921E-2</v>
      </c>
      <c r="M136" s="81">
        <f t="shared" si="8"/>
        <v>3.9912278206082341E-3</v>
      </c>
      <c r="N136" s="81">
        <f t="shared" si="8"/>
        <v>-3.1604382253456964E-2</v>
      </c>
      <c r="O136" s="81">
        <f t="shared" si="8"/>
        <v>6.1390707006280243E-2</v>
      </c>
      <c r="P136" s="81">
        <f t="shared" si="8"/>
        <v>4.089995682109171E-2</v>
      </c>
      <c r="Q136" s="81">
        <f t="shared" si="8"/>
        <v>1.2053367842279394E-2</v>
      </c>
      <c r="R136" s="81">
        <f t="shared" si="8"/>
        <v>9.8627731412099351E-2</v>
      </c>
      <c r="S136" s="81">
        <f t="shared" si="8"/>
        <v>0.12616847254775809</v>
      </c>
      <c r="T136" s="81">
        <f t="shared" si="8"/>
        <v>2.013243000783338E-2</v>
      </c>
      <c r="U136" s="81">
        <f t="shared" si="8"/>
        <v>2.2771865293530036E-2</v>
      </c>
    </row>
    <row r="137" spans="1:21" x14ac:dyDescent="0.2">
      <c r="A137" s="64">
        <f t="shared" si="6"/>
        <v>2001</v>
      </c>
      <c r="B137" s="80">
        <f t="shared" si="8"/>
        <v>8.9879082291610013E-2</v>
      </c>
      <c r="C137" s="80">
        <f t="shared" si="8"/>
        <v>1.1743600779812846E-2</v>
      </c>
      <c r="D137" s="80">
        <f t="shared" si="8"/>
        <v>-5.9959938986582584E-2</v>
      </c>
      <c r="E137" s="80">
        <f t="shared" si="8"/>
        <v>0.24429277429378193</v>
      </c>
      <c r="F137" s="80">
        <f t="shared" si="8"/>
        <v>0.28801747905841402</v>
      </c>
      <c r="G137" s="80">
        <f t="shared" si="8"/>
        <v>0.11571748124819536</v>
      </c>
      <c r="H137" s="80">
        <f t="shared" si="8"/>
        <v>9.5910055380467041E-2</v>
      </c>
      <c r="I137" s="80">
        <f t="shared" si="8"/>
        <v>0.21837669437464147</v>
      </c>
      <c r="J137" s="80">
        <f t="shared" si="8"/>
        <v>0.1257125172846012</v>
      </c>
      <c r="K137" s="80">
        <f t="shared" si="8"/>
        <v>0.16346207091516907</v>
      </c>
      <c r="L137" s="81">
        <f t="shared" si="8"/>
        <v>8.6943881052716776E-3</v>
      </c>
      <c r="M137" s="81">
        <f t="shared" si="8"/>
        <v>1.3189981242186066E-2</v>
      </c>
      <c r="N137" s="81">
        <f t="shared" si="8"/>
        <v>-9.0820778056883045E-2</v>
      </c>
      <c r="O137" s="81">
        <f t="shared" si="8"/>
        <v>4.0252664211258615E-2</v>
      </c>
      <c r="P137" s="81">
        <f t="shared" si="8"/>
        <v>0.14310019089123327</v>
      </c>
      <c r="Q137" s="81">
        <f t="shared" si="8"/>
        <v>1.8501952361291263E-2</v>
      </c>
      <c r="R137" s="81">
        <f t="shared" si="8"/>
        <v>9.1231349017429464E-2</v>
      </c>
      <c r="S137" s="81">
        <f t="shared" si="8"/>
        <v>9.7951512761184079E-2</v>
      </c>
      <c r="T137" s="81">
        <f t="shared" si="8"/>
        <v>2.5748254507242274E-2</v>
      </c>
      <c r="U137" s="81">
        <f t="shared" si="8"/>
        <v>1.9627496925793686E-2</v>
      </c>
    </row>
    <row r="138" spans="1:21" x14ac:dyDescent="0.2">
      <c r="A138" s="64">
        <f t="shared" si="6"/>
        <v>2002</v>
      </c>
      <c r="B138" s="80">
        <f t="shared" si="8"/>
        <v>0.12377016591496348</v>
      </c>
      <c r="C138" s="80">
        <f t="shared" si="8"/>
        <v>8.4124718622131889E-2</v>
      </c>
      <c r="D138" s="80">
        <f t="shared" si="8"/>
        <v>9.9262090645673373E-2</v>
      </c>
      <c r="E138" s="80">
        <f t="shared" si="8"/>
        <v>4.4491139259986046E-2</v>
      </c>
      <c r="F138" s="80">
        <f t="shared" si="8"/>
        <v>9.4580110211851531E-2</v>
      </c>
      <c r="G138" s="80">
        <f t="shared" si="8"/>
        <v>8.4583435150501041E-2</v>
      </c>
      <c r="H138" s="80">
        <f t="shared" si="8"/>
        <v>0.19941882274462053</v>
      </c>
      <c r="I138" s="80">
        <f t="shared" si="8"/>
        <v>0.19458220307143126</v>
      </c>
      <c r="J138" s="80">
        <f t="shared" si="8"/>
        <v>9.4696759983897483E-2</v>
      </c>
      <c r="K138" s="80">
        <f t="shared" si="8"/>
        <v>0.16121612099162563</v>
      </c>
      <c r="L138" s="81">
        <f t="shared" si="8"/>
        <v>2.9222056149557307E-2</v>
      </c>
      <c r="M138" s="81">
        <f t="shared" si="8"/>
        <v>-3.545392316832241E-2</v>
      </c>
      <c r="N138" s="81">
        <f t="shared" si="8"/>
        <v>3.0681862099195101E-2</v>
      </c>
      <c r="O138" s="81">
        <f t="shared" si="8"/>
        <v>5.0337568298640667E-2</v>
      </c>
      <c r="P138" s="81">
        <f t="shared" si="8"/>
        <v>-1.8283630243250193E-2</v>
      </c>
      <c r="Q138" s="81">
        <f t="shared" si="8"/>
        <v>1.2919725530606607E-2</v>
      </c>
      <c r="R138" s="81">
        <f t="shared" si="8"/>
        <v>0.11701935129506635</v>
      </c>
      <c r="S138" s="81">
        <f t="shared" si="8"/>
        <v>6.6219946027442633E-2</v>
      </c>
      <c r="T138" s="81">
        <f t="shared" si="8"/>
        <v>1.4513630952744938E-2</v>
      </c>
      <c r="U138" s="81">
        <f t="shared" si="8"/>
        <v>2.6679019217288102E-2</v>
      </c>
    </row>
    <row r="139" spans="1:21" x14ac:dyDescent="0.2">
      <c r="A139" s="64">
        <f t="shared" si="6"/>
        <v>2003</v>
      </c>
      <c r="B139" s="80">
        <f t="shared" si="8"/>
        <v>0.15599875337001157</v>
      </c>
      <c r="C139" s="80">
        <f t="shared" si="8"/>
        <v>0.18481802487569832</v>
      </c>
      <c r="D139" s="80">
        <f t="shared" si="8"/>
        <v>0.13623453386937445</v>
      </c>
      <c r="E139" s="80">
        <f t="shared" si="8"/>
        <v>0.13988071057019802</v>
      </c>
      <c r="F139" s="80">
        <f t="shared" si="8"/>
        <v>0.14100894578310186</v>
      </c>
      <c r="G139" s="80">
        <f t="shared" si="8"/>
        <v>0.15304363938883414</v>
      </c>
      <c r="H139" s="80">
        <f t="shared" si="8"/>
        <v>0.2110656853321744</v>
      </c>
      <c r="I139" s="80">
        <f t="shared" si="8"/>
        <v>0.18701509665210803</v>
      </c>
      <c r="J139" s="80">
        <f t="shared" si="8"/>
        <v>0.10255473111164282</v>
      </c>
      <c r="K139" s="80">
        <f t="shared" si="8"/>
        <v>0.14698383099089107</v>
      </c>
      <c r="L139" s="81">
        <f t="shared" si="8"/>
        <v>6.7263140389374199E-2</v>
      </c>
      <c r="M139" s="81">
        <f t="shared" si="8"/>
        <v>7.270826265359509E-2</v>
      </c>
      <c r="N139" s="81">
        <f t="shared" si="8"/>
        <v>8.3007968632672346E-2</v>
      </c>
      <c r="O139" s="81">
        <f t="shared" si="8"/>
        <v>5.7325220853647663E-2</v>
      </c>
      <c r="P139" s="81">
        <f t="shared" si="8"/>
        <v>4.7279184641809247E-2</v>
      </c>
      <c r="Q139" s="81">
        <f t="shared" si="8"/>
        <v>3.2662644055968748E-2</v>
      </c>
      <c r="R139" s="81">
        <f t="shared" si="8"/>
        <v>0.13599203521071024</v>
      </c>
      <c r="S139" s="81">
        <f t="shared" si="8"/>
        <v>9.8536484100611998E-2</v>
      </c>
      <c r="T139" s="81">
        <f t="shared" si="8"/>
        <v>2.6070407849854371E-2</v>
      </c>
      <c r="U139" s="81">
        <f t="shared" si="8"/>
        <v>2.9014758534527729E-2</v>
      </c>
    </row>
    <row r="140" spans="1:21" x14ac:dyDescent="0.2">
      <c r="A140" s="64">
        <f t="shared" si="6"/>
        <v>2004</v>
      </c>
      <c r="B140" s="80">
        <f t="shared" si="8"/>
        <v>0.16401937721465409</v>
      </c>
      <c r="C140" s="80">
        <f t="shared" si="8"/>
        <v>0.14663439834703174</v>
      </c>
      <c r="D140" s="80">
        <f t="shared" si="8"/>
        <v>0.19538212322537896</v>
      </c>
      <c r="E140" s="80">
        <f t="shared" si="8"/>
        <v>0.25221870843130878</v>
      </c>
      <c r="F140" s="80">
        <f t="shared" si="8"/>
        <v>0.19126950096940432</v>
      </c>
      <c r="G140" s="80">
        <f t="shared" si="8"/>
        <v>0.18096008311887091</v>
      </c>
      <c r="H140" s="80">
        <f t="shared" si="8"/>
        <v>0.18023815891734607</v>
      </c>
      <c r="I140" s="80">
        <f t="shared" si="8"/>
        <v>0.17622766521923405</v>
      </c>
      <c r="J140" s="80">
        <f t="shared" si="8"/>
        <v>8.747738662635629E-2</v>
      </c>
      <c r="K140" s="80">
        <f t="shared" si="8"/>
        <v>0.11557244623121421</v>
      </c>
      <c r="L140" s="81">
        <f t="shared" si="8"/>
        <v>4.5149430656892475E-2</v>
      </c>
      <c r="M140" s="81">
        <f t="shared" si="8"/>
        <v>4.882380724587021E-3</v>
      </c>
      <c r="N140" s="81">
        <f t="shared" si="8"/>
        <v>3.7241418280608451E-2</v>
      </c>
      <c r="O140" s="81">
        <f t="shared" si="8"/>
        <v>3.7954598586385169E-2</v>
      </c>
      <c r="P140" s="81">
        <f t="shared" si="8"/>
        <v>6.0111479547663826E-2</v>
      </c>
      <c r="Q140" s="81">
        <f t="shared" si="8"/>
        <v>3.6631625415594948E-2</v>
      </c>
      <c r="R140" s="81">
        <f t="shared" si="8"/>
        <v>0.11767163833001026</v>
      </c>
      <c r="S140" s="81">
        <f t="shared" si="8"/>
        <v>8.5924982095916258E-2</v>
      </c>
      <c r="T140" s="81">
        <f t="shared" si="8"/>
        <v>2.7168808641937048E-2</v>
      </c>
      <c r="U140" s="81">
        <f t="shared" si="8"/>
        <v>1.1729155736460939E-2</v>
      </c>
    </row>
    <row r="141" spans="1:21" x14ac:dyDescent="0.2">
      <c r="A141" s="64">
        <f t="shared" si="6"/>
        <v>2005</v>
      </c>
      <c r="B141" s="80">
        <f t="shared" si="8"/>
        <v>0.16931324420650529</v>
      </c>
      <c r="C141" s="80">
        <f t="shared" si="8"/>
        <v>0.21628608087813417</v>
      </c>
      <c r="D141" s="80">
        <f t="shared" si="8"/>
        <v>0.164374519128899</v>
      </c>
      <c r="E141" s="80">
        <f t="shared" si="8"/>
        <v>0.1006587001043977</v>
      </c>
      <c r="F141" s="80">
        <f t="shared" si="8"/>
        <v>0.11820022216561332</v>
      </c>
      <c r="G141" s="80">
        <f t="shared" si="8"/>
        <v>0.18032306802442677</v>
      </c>
      <c r="H141" s="80">
        <f t="shared" si="8"/>
        <v>0.17862922240811607</v>
      </c>
      <c r="I141" s="80">
        <f t="shared" si="8"/>
        <v>0.21850317024162025</v>
      </c>
      <c r="J141" s="80">
        <f t="shared" si="8"/>
        <v>6.8477249611835322E-2</v>
      </c>
      <c r="K141" s="80">
        <f t="shared" si="8"/>
        <v>0.15770241041908029</v>
      </c>
      <c r="L141" s="81">
        <f t="shared" si="8"/>
        <v>6.2443377900689878E-2</v>
      </c>
      <c r="M141" s="81">
        <f t="shared" si="8"/>
        <v>4.1368213768274931E-2</v>
      </c>
      <c r="N141" s="81">
        <f t="shared" si="8"/>
        <v>0.10594369263678738</v>
      </c>
      <c r="O141" s="81">
        <f t="shared" si="8"/>
        <v>5.7215288490443106E-2</v>
      </c>
      <c r="P141" s="81">
        <f t="shared" si="8"/>
        <v>-3.8366165346342962E-3</v>
      </c>
      <c r="Q141" s="81">
        <f t="shared" si="8"/>
        <v>3.8514891983916222E-2</v>
      </c>
      <c r="R141" s="81">
        <f t="shared" si="8"/>
        <v>9.464949609251172E-2</v>
      </c>
      <c r="S141" s="81">
        <f t="shared" si="8"/>
        <v>6.7401552336961323E-2</v>
      </c>
      <c r="T141" s="81">
        <f t="shared" si="8"/>
        <v>2.7053904344707558E-2</v>
      </c>
      <c r="U141" s="81">
        <f t="shared" si="8"/>
        <v>3.1811402536134015E-2</v>
      </c>
    </row>
    <row r="142" spans="1:21" x14ac:dyDescent="0.2">
      <c r="A142" s="64">
        <f t="shared" si="6"/>
        <v>2006</v>
      </c>
      <c r="B142" s="80">
        <f t="shared" si="8"/>
        <v>0.2023279825914639</v>
      </c>
      <c r="C142" s="80">
        <f t="shared" si="8"/>
        <v>0.19205158602971206</v>
      </c>
      <c r="D142" s="80">
        <f t="shared" si="8"/>
        <v>0.20484922080856416</v>
      </c>
      <c r="E142" s="80">
        <f t="shared" si="8"/>
        <v>2.3582092305775459E-2</v>
      </c>
      <c r="F142" s="80">
        <f t="shared" si="8"/>
        <v>0.30814839986203002</v>
      </c>
      <c r="G142" s="80">
        <f t="shared" si="8"/>
        <v>0.19793092091502018</v>
      </c>
      <c r="H142" s="80">
        <f t="shared" si="8"/>
        <v>0.2342169830673535</v>
      </c>
      <c r="I142" s="80">
        <f t="shared" si="8"/>
        <v>0.26825580324727283</v>
      </c>
      <c r="J142" s="80">
        <f t="shared" si="8"/>
        <v>9.7521014983672272E-2</v>
      </c>
      <c r="K142" s="80">
        <f t="shared" si="8"/>
        <v>0.17999118397515756</v>
      </c>
      <c r="L142" s="81">
        <f t="shared" si="8"/>
        <v>8.9788863140786823E-2</v>
      </c>
      <c r="M142" s="81">
        <f t="shared" si="8"/>
        <v>0.1263954286455673</v>
      </c>
      <c r="N142" s="81">
        <f t="shared" si="8"/>
        <v>0.10853240973261191</v>
      </c>
      <c r="O142" s="81">
        <f t="shared" si="8"/>
        <v>6.0132742015327478E-2</v>
      </c>
      <c r="P142" s="81">
        <f t="shared" si="8"/>
        <v>0.18132953052781975</v>
      </c>
      <c r="Q142" s="81">
        <f t="shared" si="8"/>
        <v>4.7933641945032246E-2</v>
      </c>
      <c r="R142" s="81">
        <f t="shared" si="8"/>
        <v>0.1047727867131536</v>
      </c>
      <c r="S142" s="81">
        <f t="shared" si="8"/>
        <v>0.14813593998886776</v>
      </c>
      <c r="T142" s="81">
        <f t="shared" si="8"/>
        <v>4.4145380302921033E-2</v>
      </c>
      <c r="U142" s="81">
        <f t="shared" si="8"/>
        <v>2.2641785931131864E-2</v>
      </c>
    </row>
    <row r="143" spans="1:21" x14ac:dyDescent="0.2">
      <c r="A143" s="64">
        <f t="shared" si="6"/>
        <v>2007</v>
      </c>
      <c r="B143" s="80">
        <f t="shared" si="8"/>
        <v>0.1720897525742966</v>
      </c>
      <c r="C143" s="80">
        <f t="shared" si="8"/>
        <v>0.11362039741924757</v>
      </c>
      <c r="D143" s="80">
        <f t="shared" si="8"/>
        <v>0.15615409071824238</v>
      </c>
      <c r="E143" s="80">
        <f t="shared" si="8"/>
        <v>-2.4292532175351766E-2</v>
      </c>
      <c r="F143" s="80">
        <f t="shared" si="8"/>
        <v>0.34899705925546542</v>
      </c>
      <c r="G143" s="80">
        <f t="shared" si="8"/>
        <v>0.18569159940086633</v>
      </c>
      <c r="H143" s="80">
        <f t="shared" si="8"/>
        <v>0.17210448177723325</v>
      </c>
      <c r="I143" s="80">
        <f t="shared" si="8"/>
        <v>0.20719005604453167</v>
      </c>
      <c r="J143" s="80">
        <f t="shared" si="8"/>
        <v>0.11895993693722473</v>
      </c>
      <c r="K143" s="80">
        <f t="shared" si="8"/>
        <v>0.17057251384809291</v>
      </c>
      <c r="L143" s="81">
        <f t="shared" si="8"/>
        <v>7.4453261795869974E-2</v>
      </c>
      <c r="M143" s="81">
        <f t="shared" si="8"/>
        <v>5.5130121739341842E-2</v>
      </c>
      <c r="N143" s="81">
        <f t="shared" si="8"/>
        <v>6.8872786670581165E-2</v>
      </c>
      <c r="O143" s="81">
        <f t="shared" si="8"/>
        <v>2.241670873119217E-2</v>
      </c>
      <c r="P143" s="81">
        <f t="shared" si="8"/>
        <v>0.21147444642754643</v>
      </c>
      <c r="Q143" s="81">
        <f t="shared" si="8"/>
        <v>6.5397724758303521E-2</v>
      </c>
      <c r="R143" s="81">
        <f t="shared" si="8"/>
        <v>9.7308251292585801E-2</v>
      </c>
      <c r="S143" s="81">
        <f t="shared" si="8"/>
        <v>0.11581551772005705</v>
      </c>
      <c r="T143" s="81">
        <f t="shared" si="8"/>
        <v>4.5395215600927408E-2</v>
      </c>
      <c r="U143" s="81">
        <f t="shared" si="8"/>
        <v>3.3045482359447043E-2</v>
      </c>
    </row>
    <row r="144" spans="1:21" x14ac:dyDescent="0.2">
      <c r="A144" s="64">
        <f t="shared" si="6"/>
        <v>2008</v>
      </c>
      <c r="B144" s="80">
        <f t="shared" si="8"/>
        <v>0.15584615266733581</v>
      </c>
      <c r="C144" s="80">
        <f t="shared" si="8"/>
        <v>-1.9992348131803617E-2</v>
      </c>
      <c r="D144" s="80">
        <f t="shared" si="8"/>
        <v>9.6109279268383307E-2</v>
      </c>
      <c r="E144" s="80">
        <f t="shared" si="8"/>
        <v>0.15162078569501403</v>
      </c>
      <c r="F144" s="80">
        <f t="shared" si="8"/>
        <v>0.25466145507763138</v>
      </c>
      <c r="G144" s="80">
        <f t="shared" si="8"/>
        <v>0.16719006181017892</v>
      </c>
      <c r="H144" s="80">
        <f t="shared" si="8"/>
        <v>0.16509357656427848</v>
      </c>
      <c r="I144" s="80">
        <f t="shared" si="8"/>
        <v>0.22240406022991088</v>
      </c>
      <c r="J144" s="80">
        <f t="shared" si="8"/>
        <v>0.14078646678189455</v>
      </c>
      <c r="K144" s="80">
        <f t="shared" si="8"/>
        <v>0.20873803920706657</v>
      </c>
      <c r="L144" s="81">
        <f t="shared" si="8"/>
        <v>2.6017847986017806E-2</v>
      </c>
      <c r="M144" s="81">
        <f t="shared" si="8"/>
        <v>-3.432564332901844E-2</v>
      </c>
      <c r="N144" s="81">
        <f t="shared" si="8"/>
        <v>-3.8893642700524422E-2</v>
      </c>
      <c r="O144" s="81">
        <f t="shared" si="8"/>
        <v>-7.6617326087332627E-3</v>
      </c>
      <c r="P144" s="81">
        <f t="shared" si="8"/>
        <v>0.14347641489484042</v>
      </c>
      <c r="Q144" s="81">
        <f t="shared" si="8"/>
        <v>3.1760068567812549E-2</v>
      </c>
      <c r="R144" s="81">
        <f t="shared" si="8"/>
        <v>7.3382284239587703E-2</v>
      </c>
      <c r="S144" s="81">
        <f t="shared" si="8"/>
        <v>9.9873510548550204E-2</v>
      </c>
      <c r="T144" s="81">
        <f t="shared" si="8"/>
        <v>4.7397354200294117E-2</v>
      </c>
      <c r="U144" s="81">
        <f t="shared" si="8"/>
        <v>4.2483169219026173E-2</v>
      </c>
    </row>
    <row r="145" spans="1:21" x14ac:dyDescent="0.2">
      <c r="A145" s="64">
        <f t="shared" si="6"/>
        <v>2009</v>
      </c>
      <c r="B145" s="80">
        <f t="shared" si="8"/>
        <v>9.2257337608320666E-2</v>
      </c>
      <c r="C145" s="80">
        <f t="shared" si="8"/>
        <v>0.12224756868767916</v>
      </c>
      <c r="D145" s="80">
        <f t="shared" si="8"/>
        <v>-4.4183103192054762E-2</v>
      </c>
      <c r="E145" s="80">
        <f t="shared" si="8"/>
        <v>0.65918173701294358</v>
      </c>
      <c r="F145" s="80">
        <f t="shared" si="8"/>
        <v>0.12594993911112895</v>
      </c>
      <c r="G145" s="80">
        <f t="shared" si="8"/>
        <v>-2.229114450091918E-2</v>
      </c>
      <c r="H145" s="80">
        <f t="shared" si="8"/>
        <v>3.5555647980738403E-3</v>
      </c>
      <c r="I145" s="80">
        <f t="shared" si="8"/>
        <v>0.18334773051852116</v>
      </c>
      <c r="J145" s="80">
        <f t="shared" si="8"/>
        <v>8.2799950825029001E-2</v>
      </c>
      <c r="K145" s="80">
        <f t="shared" si="8"/>
        <v>0.23674416038567481</v>
      </c>
      <c r="L145" s="81">
        <f t="shared" si="8"/>
        <v>-6.5327003506797654E-3</v>
      </c>
      <c r="M145" s="81">
        <f t="shared" si="8"/>
        <v>-2.9999587650000659E-2</v>
      </c>
      <c r="N145" s="81">
        <f t="shared" si="8"/>
        <v>-4.1956300947624037E-2</v>
      </c>
      <c r="O145" s="81">
        <f t="shared" si="8"/>
        <v>3.039660543376943E-2</v>
      </c>
      <c r="P145" s="81">
        <f t="shared" si="8"/>
        <v>-3.2337231655106158E-2</v>
      </c>
      <c r="Q145" s="81">
        <f t="shared" si="8"/>
        <v>-6.2492162982243915E-2</v>
      </c>
      <c r="R145" s="81">
        <f t="shared" si="8"/>
        <v>2.7161931002106066E-2</v>
      </c>
      <c r="S145" s="81">
        <f t="shared" si="8"/>
        <v>6.7486147068878122E-2</v>
      </c>
      <c r="T145" s="81">
        <f t="shared" si="8"/>
        <v>2.0936108845216461E-2</v>
      </c>
      <c r="U145" s="81">
        <f t="shared" si="8"/>
        <v>4.8853211044341149E-2</v>
      </c>
    </row>
    <row r="146" spans="1:21" x14ac:dyDescent="0.2">
      <c r="A146" s="64">
        <f t="shared" si="6"/>
        <v>2010</v>
      </c>
      <c r="B146" s="80">
        <f t="shared" si="8"/>
        <v>0.13532626646863899</v>
      </c>
      <c r="C146" s="80">
        <f t="shared" si="8"/>
        <v>0.10168096185371422</v>
      </c>
      <c r="D146" s="80">
        <f t="shared" si="8"/>
        <v>0.11822255709001173</v>
      </c>
      <c r="E146" s="80">
        <f t="shared" si="8"/>
        <v>1.8617971540525691E-2</v>
      </c>
      <c r="F146" s="80">
        <f t="shared" si="8"/>
        <v>3.6135858885061545E-2</v>
      </c>
      <c r="G146" s="80">
        <f t="shared" si="8"/>
        <v>8.051624011020575E-2</v>
      </c>
      <c r="H146" s="80">
        <f t="shared" si="8"/>
        <v>0.1866957551762265</v>
      </c>
      <c r="I146" s="80">
        <f t="shared" si="8"/>
        <v>0.16548912924341597</v>
      </c>
      <c r="J146" s="80">
        <f t="shared" si="8"/>
        <v>0.10873960366799285</v>
      </c>
      <c r="K146" s="80">
        <f t="shared" si="8"/>
        <v>0.20016442588638927</v>
      </c>
      <c r="L146" s="81">
        <f t="shared" si="8"/>
        <v>4.8952092792063473E-2</v>
      </c>
      <c r="M146" s="81">
        <f t="shared" si="8"/>
        <v>6.8457528617542174E-2</v>
      </c>
      <c r="N146" s="81">
        <f t="shared" si="8"/>
        <v>4.1519241136081853E-2</v>
      </c>
      <c r="O146" s="81">
        <f t="shared" si="8"/>
        <v>2.9026843693856552E-2</v>
      </c>
      <c r="P146" s="81">
        <f t="shared" si="8"/>
        <v>-3.9053584302682798E-2</v>
      </c>
      <c r="Q146" s="81">
        <f t="shared" si="8"/>
        <v>4.3526553185487371E-2</v>
      </c>
      <c r="R146" s="81">
        <f t="shared" si="8"/>
        <v>7.0972386278262301E-2</v>
      </c>
      <c r="S146" s="81">
        <f t="shared" si="8"/>
        <v>8.0113254872785422E-2</v>
      </c>
      <c r="T146" s="81">
        <f t="shared" si="8"/>
        <v>3.6330568685422282E-2</v>
      </c>
      <c r="U146" s="81">
        <f t="shared" si="8"/>
        <v>4.4183765635226635E-2</v>
      </c>
    </row>
    <row r="147" spans="1:21" x14ac:dyDescent="0.2">
      <c r="A147" s="64">
        <f t="shared" si="6"/>
        <v>2011</v>
      </c>
      <c r="B147" s="80">
        <f t="shared" si="8"/>
        <v>8.8321960554979428E-2</v>
      </c>
      <c r="C147" s="80">
        <f t="shared" si="8"/>
        <v>-3.1347817718818338E-2</v>
      </c>
      <c r="D147" s="80">
        <f t="shared" si="8"/>
        <v>7.3344963627300253E-2</v>
      </c>
      <c r="E147" s="80">
        <f t="shared" si="8"/>
        <v>3.9440463055757657E-3</v>
      </c>
      <c r="F147" s="80">
        <f t="shared" si="8"/>
        <v>1.3871380806301126E-2</v>
      </c>
      <c r="G147" s="80">
        <f t="shared" si="8"/>
        <v>0.10434760963593526</v>
      </c>
      <c r="H147" s="80">
        <f t="shared" si="8"/>
        <v>0.12677601348221912</v>
      </c>
      <c r="I147" s="80">
        <f t="shared" si="8"/>
        <v>0.13242784439637778</v>
      </c>
      <c r="J147" s="80">
        <f t="shared" si="8"/>
        <v>8.916023640722992E-2</v>
      </c>
      <c r="K147" s="80">
        <f t="shared" si="8"/>
        <v>0.10691449358325111</v>
      </c>
      <c r="L147" s="81">
        <f t="shared" si="8"/>
        <v>4.2303121718040293E-2</v>
      </c>
      <c r="M147" s="81">
        <f t="shared" si="8"/>
        <v>5.577863378769532E-3</v>
      </c>
      <c r="N147" s="81">
        <f t="shared" si="8"/>
        <v>3.7317467379595293E-2</v>
      </c>
      <c r="O147" s="81">
        <f t="shared" si="8"/>
        <v>2.4616126785378611E-2</v>
      </c>
      <c r="P147" s="81">
        <f t="shared" si="8"/>
        <v>-3.8273632153251191E-2</v>
      </c>
      <c r="Q147" s="81">
        <f t="shared" si="8"/>
        <v>3.9507407039196529E-2</v>
      </c>
      <c r="R147" s="81">
        <f t="shared" si="8"/>
        <v>8.2223802617615638E-2</v>
      </c>
      <c r="S147" s="81">
        <f t="shared" si="8"/>
        <v>9.107095534057752E-2</v>
      </c>
      <c r="T147" s="81">
        <f t="shared" si="8"/>
        <v>3.3792121677677978E-2</v>
      </c>
      <c r="U147" s="81">
        <f t="shared" si="8"/>
        <v>2.3941589062356217E-2</v>
      </c>
    </row>
    <row r="148" spans="1:21" x14ac:dyDescent="0.2">
      <c r="A148" s="64">
        <f t="shared" si="6"/>
        <v>2012</v>
      </c>
      <c r="B148" s="80">
        <f t="shared" si="8"/>
        <v>9.4876816675818487E-2</v>
      </c>
      <c r="C148" s="80">
        <f t="shared" si="8"/>
        <v>3.6873261134257929E-2</v>
      </c>
      <c r="D148" s="80">
        <f t="shared" si="8"/>
        <v>6.436912336447187E-2</v>
      </c>
      <c r="E148" s="80">
        <f t="shared" si="8"/>
        <v>0.16035444954142974</v>
      </c>
      <c r="F148" s="80">
        <f t="shared" si="8"/>
        <v>0.13836709942021108</v>
      </c>
      <c r="G148" s="80">
        <f t="shared" si="8"/>
        <v>7.8873046086918253E-2</v>
      </c>
      <c r="H148" s="80">
        <f t="shared" si="8"/>
        <v>0.11642020682731946</v>
      </c>
      <c r="I148" s="80">
        <f t="shared" si="8"/>
        <v>0.13499527872073491</v>
      </c>
      <c r="J148" s="80">
        <f t="shared" si="8"/>
        <v>9.5385482881948258E-2</v>
      </c>
      <c r="K148" s="80">
        <f t="shared" si="8"/>
        <v>9.450916283542754E-2</v>
      </c>
      <c r="L148" s="81">
        <f t="shared" si="8"/>
        <v>5.2385841755429929E-2</v>
      </c>
      <c r="M148" s="81">
        <f t="shared" si="8"/>
        <v>4.9342220208198118E-2</v>
      </c>
      <c r="N148" s="81">
        <f t="shared" si="8"/>
        <v>5.6291420760886668E-2</v>
      </c>
      <c r="O148" s="81">
        <f t="shared" si="8"/>
        <v>6.8122122708189181E-2</v>
      </c>
      <c r="P148" s="81">
        <f t="shared" si="8"/>
        <v>5.9924600281096252E-2</v>
      </c>
      <c r="Q148" s="81">
        <f t="shared" ref="Q148:U148" si="9">(Q57/Q56)-1</f>
        <v>3.9506586857990689E-2</v>
      </c>
      <c r="R148" s="81">
        <f t="shared" si="9"/>
        <v>6.1131090774536156E-2</v>
      </c>
      <c r="S148" s="81">
        <f t="shared" si="9"/>
        <v>8.227580672586754E-2</v>
      </c>
      <c r="T148" s="81">
        <f t="shared" si="9"/>
        <v>3.3222705741985825E-2</v>
      </c>
      <c r="U148" s="81">
        <f t="shared" si="9"/>
        <v>2.3996330937566146E-2</v>
      </c>
    </row>
    <row r="149" spans="1:21" x14ac:dyDescent="0.2">
      <c r="A149" s="64">
        <f t="shared" si="6"/>
        <v>2013</v>
      </c>
      <c r="B149" s="80">
        <f t="shared" ref="B149:U151" si="10">(B58/B57)-1</f>
        <v>8.1981489907194893E-2</v>
      </c>
      <c r="C149" s="80">
        <f t="shared" si="10"/>
        <v>1.7858662869199016E-3</v>
      </c>
      <c r="D149" s="80">
        <f t="shared" si="10"/>
        <v>5.0022652642309096E-2</v>
      </c>
      <c r="E149" s="80">
        <f t="shared" si="10"/>
        <v>0.1500882490626223</v>
      </c>
      <c r="F149" s="80">
        <f t="shared" si="10"/>
        <v>0.10033144312777398</v>
      </c>
      <c r="G149" s="80">
        <f t="shared" si="10"/>
        <v>6.5434545235002695E-2</v>
      </c>
      <c r="H149" s="80">
        <f t="shared" si="10"/>
        <v>0.1189264747756591</v>
      </c>
      <c r="I149" s="80">
        <f t="shared" si="10"/>
        <v>8.2971703091337057E-2</v>
      </c>
      <c r="J149" s="80">
        <f t="shared" si="10"/>
        <v>9.0659677014728768E-2</v>
      </c>
      <c r="K149" s="80">
        <f t="shared" si="10"/>
        <v>0.10347751650570003</v>
      </c>
      <c r="L149" s="81">
        <f t="shared" si="10"/>
        <v>3.5186927254228451E-2</v>
      </c>
      <c r="M149" s="81">
        <f t="shared" si="10"/>
        <v>-5.5765675038953466E-3</v>
      </c>
      <c r="N149" s="81">
        <f t="shared" si="10"/>
        <v>3.9274827665393586E-2</v>
      </c>
      <c r="O149" s="81">
        <f t="shared" si="10"/>
        <v>-2.8006985946837037E-2</v>
      </c>
      <c r="P149" s="81">
        <f t="shared" si="10"/>
        <v>3.3313758620854506E-2</v>
      </c>
      <c r="Q149" s="81">
        <f t="shared" si="10"/>
        <v>3.5466166156958856E-2</v>
      </c>
      <c r="R149" s="81">
        <f t="shared" si="10"/>
        <v>4.5418444701897487E-2</v>
      </c>
      <c r="S149" s="81">
        <f t="shared" si="10"/>
        <v>6.5635014971175298E-2</v>
      </c>
      <c r="T149" s="81">
        <f t="shared" si="10"/>
        <v>3.4684250707303743E-2</v>
      </c>
      <c r="U149" s="81">
        <f t="shared" si="10"/>
        <v>2.9169857065619809E-2</v>
      </c>
    </row>
    <row r="150" spans="1:21" x14ac:dyDescent="0.2">
      <c r="A150" s="64">
        <f t="shared" si="6"/>
        <v>2014</v>
      </c>
      <c r="B150" s="80">
        <f t="shared" si="10"/>
        <v>8.4927957531003129E-2</v>
      </c>
      <c r="C150" s="80">
        <f t="shared" si="10"/>
        <v>5.1631160812364296E-2</v>
      </c>
      <c r="D150" s="80">
        <f t="shared" si="10"/>
        <v>5.9908212235328939E-2</v>
      </c>
      <c r="E150" s="80">
        <f t="shared" si="10"/>
        <v>-2.0343256358257511E-2</v>
      </c>
      <c r="F150" s="80">
        <f t="shared" si="10"/>
        <v>0.10010768746077159</v>
      </c>
      <c r="G150" s="80">
        <f t="shared" si="10"/>
        <v>0.10260560106701333</v>
      </c>
      <c r="H150" s="80">
        <f t="shared" si="10"/>
        <v>8.9506015128071104E-2</v>
      </c>
      <c r="I150" s="80">
        <f t="shared" si="10"/>
        <v>0.11777748993807835</v>
      </c>
      <c r="J150" s="80">
        <f t="shared" si="10"/>
        <v>7.4530898240472432E-2</v>
      </c>
      <c r="K150" s="80">
        <f t="shared" si="10"/>
        <v>8.479468982142091E-2</v>
      </c>
      <c r="L150" s="81">
        <f t="shared" si="10"/>
        <v>3.5351472443986953E-2</v>
      </c>
      <c r="M150" s="81">
        <f t="shared" si="10"/>
        <v>3.4445381055561386E-2</v>
      </c>
      <c r="N150" s="81">
        <f t="shared" si="10"/>
        <v>2.0820310967784028E-2</v>
      </c>
      <c r="O150" s="81">
        <f t="shared" si="10"/>
        <v>9.7878026137867558E-3</v>
      </c>
      <c r="P150" s="81">
        <f t="shared" si="10"/>
        <v>2.8502700778478829E-2</v>
      </c>
      <c r="Q150" s="81">
        <f t="shared" si="10"/>
        <v>3.3770985923405661E-2</v>
      </c>
      <c r="R150" s="81">
        <f t="shared" si="10"/>
        <v>5.527833667653903E-2</v>
      </c>
      <c r="S150" s="81">
        <f t="shared" si="10"/>
        <v>5.1961093473913644E-2</v>
      </c>
      <c r="T150" s="81">
        <f t="shared" si="10"/>
        <v>3.6108169485770336E-2</v>
      </c>
      <c r="U150" s="81">
        <f t="shared" si="10"/>
        <v>2.6663812413600052E-2</v>
      </c>
    </row>
    <row r="151" spans="1:21" x14ac:dyDescent="0.2">
      <c r="A151" s="64">
        <f t="shared" si="6"/>
        <v>2015</v>
      </c>
      <c r="B151" s="80">
        <f t="shared" si="10"/>
        <v>5.2208306196940057E-2</v>
      </c>
      <c r="C151" s="80">
        <f t="shared" si="10"/>
        <v>1.1970778380301361E-3</v>
      </c>
      <c r="D151" s="80">
        <f t="shared" si="10"/>
        <v>1.4738738834965126E-3</v>
      </c>
      <c r="E151" s="80">
        <f t="shared" si="10"/>
        <v>3.8666268456063468E-2</v>
      </c>
      <c r="F151" s="80">
        <f t="shared" si="10"/>
        <v>8.7444788585953059E-2</v>
      </c>
      <c r="G151" s="80">
        <f t="shared" si="10"/>
        <v>3.8022052193322553E-2</v>
      </c>
      <c r="H151" s="80">
        <f t="shared" si="10"/>
        <v>6.6486149774428016E-2</v>
      </c>
      <c r="I151" s="80">
        <f t="shared" si="10"/>
        <v>9.080335963333952E-2</v>
      </c>
      <c r="J151" s="80">
        <f t="shared" si="10"/>
        <v>8.3347208791609839E-2</v>
      </c>
      <c r="K151" s="80">
        <f t="shared" si="10"/>
        <v>6.3381252760850604E-2</v>
      </c>
      <c r="L151" s="81">
        <f t="shared" si="10"/>
        <v>2.658729145572436E-2</v>
      </c>
      <c r="M151" s="81">
        <f t="shared" si="10"/>
        <v>-4.3684652487104736E-2</v>
      </c>
      <c r="N151" s="81">
        <f t="shared" si="10"/>
        <v>-2.3224361230402835E-3</v>
      </c>
      <c r="O151" s="81">
        <f t="shared" si="10"/>
        <v>3.3842828924870005E-2</v>
      </c>
      <c r="P151" s="81">
        <f t="shared" si="10"/>
        <v>4.1956082493301183E-2</v>
      </c>
      <c r="Q151" s="81">
        <f t="shared" si="10"/>
        <v>3.4209371892492069E-2</v>
      </c>
      <c r="R151" s="81">
        <f t="shared" si="10"/>
        <v>4.736008652874335E-2</v>
      </c>
      <c r="S151" s="81">
        <f t="shared" si="10"/>
        <v>7.6012002780951882E-2</v>
      </c>
      <c r="T151" s="81">
        <f t="shared" si="10"/>
        <v>5.2225992465377846E-2</v>
      </c>
      <c r="U151" s="81">
        <f t="shared" si="10"/>
        <v>2.2566219807419463E-2</v>
      </c>
    </row>
    <row r="152" spans="1:21" x14ac:dyDescent="0.2">
      <c r="A152" s="59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</row>
    <row r="153" spans="1:21" x14ac:dyDescent="0.2">
      <c r="A153" s="56" t="s">
        <v>19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</row>
    <row r="154" spans="1:21" x14ac:dyDescent="0.2">
      <c r="A154" s="59"/>
      <c r="B154" s="75" t="s">
        <v>109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</row>
    <row r="155" spans="1:21" x14ac:dyDescent="0.2">
      <c r="A155" s="61" t="s">
        <v>99</v>
      </c>
      <c r="B155" s="56" t="s">
        <v>110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</row>
    <row r="156" spans="1:21" x14ac:dyDescent="0.2">
      <c r="A156" s="61" t="s">
        <v>100</v>
      </c>
      <c r="B156" s="76" t="s">
        <v>111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</row>
    <row r="157" spans="1:21" x14ac:dyDescent="0.2">
      <c r="A157" s="61" t="s">
        <v>101</v>
      </c>
      <c r="B157" s="76" t="s">
        <v>112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</row>
    <row r="158" spans="1:21" x14ac:dyDescent="0.2">
      <c r="A158" s="61" t="s">
        <v>102</v>
      </c>
      <c r="B158" s="76" t="s">
        <v>113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</row>
    <row r="159" spans="1:21" x14ac:dyDescent="0.2">
      <c r="A159" s="61" t="s">
        <v>103</v>
      </c>
      <c r="B159" s="76" t="s">
        <v>114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</row>
    <row r="160" spans="1:21" x14ac:dyDescent="0.2">
      <c r="A160" s="61" t="s">
        <v>104</v>
      </c>
      <c r="B160" s="76" t="s">
        <v>115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</row>
    <row r="161" spans="1:21" x14ac:dyDescent="0.2">
      <c r="A161" s="61" t="s">
        <v>105</v>
      </c>
      <c r="B161" s="76" t="s">
        <v>116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</row>
    <row r="162" spans="1:21" x14ac:dyDescent="0.2">
      <c r="A162" s="61" t="s">
        <v>106</v>
      </c>
      <c r="B162" s="76" t="s">
        <v>117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1:21" x14ac:dyDescent="0.2">
      <c r="A163" s="61" t="s">
        <v>107</v>
      </c>
      <c r="B163" s="76" t="s">
        <v>118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</row>
    <row r="164" spans="1:21" x14ac:dyDescent="0.2">
      <c r="A164" s="61" t="s">
        <v>108</v>
      </c>
      <c r="B164" s="76" t="s">
        <v>119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</row>
    <row r="165" spans="1:21" x14ac:dyDescent="0.2">
      <c r="A165" s="59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</row>
    <row r="166" spans="1:21" x14ac:dyDescent="0.2">
      <c r="A166" s="59"/>
      <c r="B166" s="77" t="s">
        <v>120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</row>
    <row r="167" spans="1:21" x14ac:dyDescent="0.2">
      <c r="A167" s="62" t="s">
        <v>99</v>
      </c>
      <c r="B167" s="56" t="s">
        <v>110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</row>
    <row r="168" spans="1:21" x14ac:dyDescent="0.2">
      <c r="A168" s="62" t="s">
        <v>100</v>
      </c>
      <c r="B168" s="76" t="s">
        <v>111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</row>
    <row r="169" spans="1:21" x14ac:dyDescent="0.2">
      <c r="A169" s="62" t="s">
        <v>101</v>
      </c>
      <c r="B169" s="76" t="s">
        <v>112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</row>
    <row r="170" spans="1:21" x14ac:dyDescent="0.2">
      <c r="A170" s="62" t="s">
        <v>102</v>
      </c>
      <c r="B170" s="76" t="s">
        <v>113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</row>
    <row r="171" spans="1:21" x14ac:dyDescent="0.2">
      <c r="A171" s="62" t="s">
        <v>103</v>
      </c>
      <c r="B171" s="76" t="s">
        <v>114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</row>
    <row r="172" spans="1:21" x14ac:dyDescent="0.2">
      <c r="A172" s="62" t="s">
        <v>104</v>
      </c>
      <c r="B172" s="76" t="s">
        <v>115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</row>
    <row r="173" spans="1:21" x14ac:dyDescent="0.2">
      <c r="A173" s="62" t="s">
        <v>105</v>
      </c>
      <c r="B173" s="76" t="s">
        <v>116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</row>
    <row r="174" spans="1:21" x14ac:dyDescent="0.2">
      <c r="A174" s="62" t="s">
        <v>106</v>
      </c>
      <c r="B174" s="76" t="s">
        <v>117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</row>
    <row r="175" spans="1:21" x14ac:dyDescent="0.2">
      <c r="A175" s="62" t="s">
        <v>107</v>
      </c>
      <c r="B175" s="76" t="s">
        <v>118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</row>
    <row r="176" spans="1:21" x14ac:dyDescent="0.2">
      <c r="A176" s="62" t="s">
        <v>108</v>
      </c>
      <c r="B176" s="76" t="s">
        <v>119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</row>
    <row r="177" spans="1:21" x14ac:dyDescent="0.2">
      <c r="A177" s="59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</row>
    <row r="178" spans="1:21" x14ac:dyDescent="0.2">
      <c r="A178" s="59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</row>
    <row r="179" spans="1:21" x14ac:dyDescent="0.2">
      <c r="A179" s="56" t="s">
        <v>97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</row>
    <row r="180" spans="1:21" x14ac:dyDescent="0.2">
      <c r="A180" s="56" t="s">
        <v>98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</row>
    <row r="181" spans="1:21" x14ac:dyDescent="0.2">
      <c r="A181" s="56" t="s">
        <v>124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</row>
    <row r="182" spans="1:21" x14ac:dyDescent="0.2">
      <c r="A182" s="59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</row>
    <row r="183" spans="1:21" x14ac:dyDescent="0.2">
      <c r="A183" s="59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</row>
    <row r="184" spans="1:21" s="63" customFormat="1" x14ac:dyDescent="0.2">
      <c r="A184" s="59"/>
      <c r="B184" s="61" t="s">
        <v>99</v>
      </c>
      <c r="C184" s="61" t="s">
        <v>100</v>
      </c>
      <c r="D184" s="61" t="s">
        <v>101</v>
      </c>
      <c r="E184" s="61" t="s">
        <v>102</v>
      </c>
      <c r="F184" s="61" t="s">
        <v>103</v>
      </c>
      <c r="G184" s="61" t="s">
        <v>104</v>
      </c>
      <c r="H184" s="61" t="s">
        <v>105</v>
      </c>
      <c r="I184" s="61" t="s">
        <v>106</v>
      </c>
      <c r="J184" s="61" t="s">
        <v>107</v>
      </c>
      <c r="K184" s="61" t="s">
        <v>108</v>
      </c>
      <c r="L184" s="62" t="s">
        <v>99</v>
      </c>
      <c r="M184" s="62" t="s">
        <v>100</v>
      </c>
      <c r="N184" s="62" t="s">
        <v>101</v>
      </c>
      <c r="O184" s="62" t="s">
        <v>102</v>
      </c>
      <c r="P184" s="62" t="s">
        <v>103</v>
      </c>
      <c r="Q184" s="62" t="s">
        <v>104</v>
      </c>
      <c r="R184" s="62" t="s">
        <v>105</v>
      </c>
      <c r="S184" s="62" t="s">
        <v>106</v>
      </c>
      <c r="T184" s="62" t="s">
        <v>107</v>
      </c>
      <c r="U184" s="62" t="s">
        <v>108</v>
      </c>
    </row>
    <row r="185" spans="1:21" x14ac:dyDescent="0.2">
      <c r="A185" s="64">
        <v>1960</v>
      </c>
      <c r="B185" s="82">
        <f>B5/$B5</f>
        <v>1</v>
      </c>
      <c r="C185" s="82">
        <f t="shared" ref="C185:I185" si="11">C5/$B5</f>
        <v>0.1634752165424094</v>
      </c>
      <c r="D185" s="82">
        <f t="shared" si="11"/>
        <v>0.16273019694300433</v>
      </c>
      <c r="E185" s="82">
        <f t="shared" si="11"/>
        <v>1.0692305898690578E-2</v>
      </c>
      <c r="F185" s="82">
        <f t="shared" si="11"/>
        <v>6.1059533314307399E-2</v>
      </c>
      <c r="G185" s="82">
        <f t="shared" si="11"/>
        <v>0.21589310435730127</v>
      </c>
      <c r="H185" s="82">
        <f t="shared" si="11"/>
        <v>6.9934750401646095E-2</v>
      </c>
      <c r="I185" s="82">
        <f t="shared" si="11"/>
        <v>3.3471599478692729E-2</v>
      </c>
      <c r="J185" s="82">
        <f>J5/$B5</f>
        <v>0.21800127803451591</v>
      </c>
      <c r="K185" s="82">
        <f>K5/$B5</f>
        <v>0.12975371681182257</v>
      </c>
      <c r="L185" s="83">
        <f t="shared" ref="L185:U200" si="12">L5/$L5</f>
        <v>1</v>
      </c>
      <c r="M185" s="83">
        <f t="shared" si="12"/>
        <v>0.16201841530631528</v>
      </c>
      <c r="N185" s="83">
        <f t="shared" si="12"/>
        <v>0.13990747069315554</v>
      </c>
      <c r="O185" s="83">
        <f t="shared" si="12"/>
        <v>1.2094891796200029E-2</v>
      </c>
      <c r="P185" s="83">
        <f t="shared" si="12"/>
        <v>4.4201428120546234E-2</v>
      </c>
      <c r="Q185" s="83">
        <f t="shared" si="12"/>
        <v>0.23946728962338959</v>
      </c>
      <c r="R185" s="83">
        <f t="shared" si="12"/>
        <v>4.3166524544168167E-2</v>
      </c>
      <c r="S185" s="83">
        <f t="shared" si="12"/>
        <v>3.4354902260293203E-2</v>
      </c>
      <c r="T185" s="83">
        <f t="shared" si="12"/>
        <v>0.10522452913987221</v>
      </c>
      <c r="U185" s="83">
        <f t="shared" si="12"/>
        <v>0.21956454851605978</v>
      </c>
    </row>
    <row r="186" spans="1:21" x14ac:dyDescent="0.2">
      <c r="A186" s="64">
        <v>1961</v>
      </c>
      <c r="B186" s="82">
        <f t="shared" ref="B186:K201" si="13">B6/$B6</f>
        <v>1</v>
      </c>
      <c r="C186" s="82">
        <f t="shared" si="13"/>
        <v>0.16046162128584451</v>
      </c>
      <c r="D186" s="82">
        <f t="shared" si="13"/>
        <v>0.15784346745092803</v>
      </c>
      <c r="E186" s="82">
        <f t="shared" si="13"/>
        <v>1.0967883701785079E-2</v>
      </c>
      <c r="F186" s="82">
        <f t="shared" si="13"/>
        <v>7.0026338162938892E-2</v>
      </c>
      <c r="G186" s="82">
        <f t="shared" si="13"/>
        <v>0.20564143397303722</v>
      </c>
      <c r="H186" s="82">
        <f t="shared" si="13"/>
        <v>7.1563686950376057E-2</v>
      </c>
      <c r="I186" s="82">
        <f t="shared" si="13"/>
        <v>3.5333945348975153E-2</v>
      </c>
      <c r="J186" s="82">
        <f t="shared" si="13"/>
        <v>0.22430900895874148</v>
      </c>
      <c r="K186" s="82">
        <f t="shared" si="13"/>
        <v>0.13577862285773104</v>
      </c>
      <c r="L186" s="83">
        <f t="shared" si="12"/>
        <v>1</v>
      </c>
      <c r="M186" s="83">
        <f t="shared" si="12"/>
        <v>0.16959648318484938</v>
      </c>
      <c r="N186" s="83">
        <f t="shared" si="12"/>
        <v>0.13390300805885902</v>
      </c>
      <c r="O186" s="83">
        <f t="shared" si="12"/>
        <v>1.2056260728759816E-2</v>
      </c>
      <c r="P186" s="83">
        <f t="shared" si="12"/>
        <v>4.9844712530119864E-2</v>
      </c>
      <c r="Q186" s="83">
        <f t="shared" si="12"/>
        <v>0.22473345539874198</v>
      </c>
      <c r="R186" s="83">
        <f t="shared" si="12"/>
        <v>4.2333557010977407E-2</v>
      </c>
      <c r="S186" s="83">
        <f t="shared" si="12"/>
        <v>4.24142812502342E-2</v>
      </c>
      <c r="T186" s="83">
        <f t="shared" si="12"/>
        <v>0.10775253148349288</v>
      </c>
      <c r="U186" s="83">
        <f t="shared" si="12"/>
        <v>0.21736571035396537</v>
      </c>
    </row>
    <row r="187" spans="1:21" x14ac:dyDescent="0.2">
      <c r="A187" s="64">
        <v>1962</v>
      </c>
      <c r="B187" s="82">
        <f t="shared" si="13"/>
        <v>1</v>
      </c>
      <c r="C187" s="82">
        <f t="shared" si="13"/>
        <v>0.16021752689146992</v>
      </c>
      <c r="D187" s="82">
        <f t="shared" si="13"/>
        <v>0.15575979300494389</v>
      </c>
      <c r="E187" s="82">
        <f t="shared" si="13"/>
        <v>1.0395580336752886E-2</v>
      </c>
      <c r="F187" s="82">
        <f t="shared" si="13"/>
        <v>7.4285674468943186E-2</v>
      </c>
      <c r="G187" s="82">
        <f t="shared" si="13"/>
        <v>0.20859921639961501</v>
      </c>
      <c r="H187" s="82">
        <f t="shared" si="13"/>
        <v>7.0887041220450503E-2</v>
      </c>
      <c r="I187" s="82">
        <f t="shared" si="13"/>
        <v>3.5030136955072004E-2</v>
      </c>
      <c r="J187" s="82">
        <f t="shared" si="13"/>
        <v>0.22202239192420309</v>
      </c>
      <c r="K187" s="82">
        <f t="shared" si="13"/>
        <v>0.13465347722442858</v>
      </c>
      <c r="L187" s="83">
        <f t="shared" si="12"/>
        <v>1</v>
      </c>
      <c r="M187" s="83">
        <f t="shared" si="12"/>
        <v>0.16642947202261146</v>
      </c>
      <c r="N187" s="83">
        <f t="shared" si="12"/>
        <v>0.13332904972487464</v>
      </c>
      <c r="O187" s="83">
        <f t="shared" si="12"/>
        <v>1.1119165685435813E-2</v>
      </c>
      <c r="P187" s="83">
        <f t="shared" si="12"/>
        <v>5.1883469575132325E-2</v>
      </c>
      <c r="Q187" s="83">
        <f t="shared" si="12"/>
        <v>0.23570208343563517</v>
      </c>
      <c r="R187" s="83">
        <f t="shared" si="12"/>
        <v>4.0581242321663165E-2</v>
      </c>
      <c r="S187" s="83">
        <f t="shared" si="12"/>
        <v>3.980634345332465E-2</v>
      </c>
      <c r="T187" s="83">
        <f t="shared" si="12"/>
        <v>0.10550767998437839</v>
      </c>
      <c r="U187" s="83">
        <f t="shared" si="12"/>
        <v>0.21564149379694431</v>
      </c>
    </row>
    <row r="188" spans="1:21" x14ac:dyDescent="0.2">
      <c r="A188" s="64">
        <v>1963</v>
      </c>
      <c r="B188" s="82">
        <f t="shared" si="13"/>
        <v>1</v>
      </c>
      <c r="C188" s="82">
        <f t="shared" si="13"/>
        <v>0.15176212165652128</v>
      </c>
      <c r="D188" s="82">
        <f t="shared" si="13"/>
        <v>0.16759545533857481</v>
      </c>
      <c r="E188" s="82">
        <f t="shared" si="13"/>
        <v>1.1464016818443936E-2</v>
      </c>
      <c r="F188" s="82">
        <f t="shared" si="13"/>
        <v>7.0857062584572569E-2</v>
      </c>
      <c r="G188" s="82">
        <f t="shared" si="13"/>
        <v>0.20837079566680139</v>
      </c>
      <c r="H188" s="82">
        <f t="shared" si="13"/>
        <v>7.2237410751911368E-2</v>
      </c>
      <c r="I188" s="82">
        <f t="shared" si="13"/>
        <v>3.4721432222231806E-2</v>
      </c>
      <c r="J188" s="82">
        <f t="shared" si="13"/>
        <v>0.22554367402793424</v>
      </c>
      <c r="K188" s="82">
        <f t="shared" si="13"/>
        <v>0.13681698599053033</v>
      </c>
      <c r="L188" s="83">
        <f t="shared" si="12"/>
        <v>1</v>
      </c>
      <c r="M188" s="83">
        <f t="shared" si="12"/>
        <v>0.15836758104424287</v>
      </c>
      <c r="N188" s="83">
        <f t="shared" si="12"/>
        <v>0.14426651516673705</v>
      </c>
      <c r="O188" s="83">
        <f t="shared" si="12"/>
        <v>1.1653386713132747E-2</v>
      </c>
      <c r="P188" s="83">
        <f t="shared" si="12"/>
        <v>4.9654687696895322E-2</v>
      </c>
      <c r="Q188" s="83">
        <f t="shared" si="12"/>
        <v>0.23510226023450057</v>
      </c>
      <c r="R188" s="83">
        <f t="shared" si="12"/>
        <v>3.9642617433321703E-2</v>
      </c>
      <c r="S188" s="83">
        <f t="shared" si="12"/>
        <v>3.5462887130139654E-2</v>
      </c>
      <c r="T188" s="83">
        <f t="shared" si="12"/>
        <v>0.10694783788965034</v>
      </c>
      <c r="U188" s="83">
        <f t="shared" si="12"/>
        <v>0.21890222669137982</v>
      </c>
    </row>
    <row r="189" spans="1:21" x14ac:dyDescent="0.2">
      <c r="A189" s="64">
        <v>1964</v>
      </c>
      <c r="B189" s="82">
        <f t="shared" si="13"/>
        <v>1</v>
      </c>
      <c r="C189" s="82">
        <f t="shared" si="13"/>
        <v>0.15241435693695177</v>
      </c>
      <c r="D189" s="82">
        <f t="shared" si="13"/>
        <v>0.17849465516783194</v>
      </c>
      <c r="E189" s="82">
        <f t="shared" si="13"/>
        <v>1.2501128314004007E-2</v>
      </c>
      <c r="F189" s="82">
        <f t="shared" si="13"/>
        <v>6.0663933285413432E-2</v>
      </c>
      <c r="G189" s="82">
        <f t="shared" si="13"/>
        <v>0.20757121088136962</v>
      </c>
      <c r="H189" s="82">
        <f t="shared" si="13"/>
        <v>7.503024198773342E-2</v>
      </c>
      <c r="I189" s="82">
        <f t="shared" si="13"/>
        <v>3.2834243931092202E-2</v>
      </c>
      <c r="J189" s="82">
        <f t="shared" si="13"/>
        <v>0.21457608069971792</v>
      </c>
      <c r="K189" s="82">
        <f t="shared" si="13"/>
        <v>0.13826965920094955</v>
      </c>
      <c r="L189" s="83">
        <f t="shared" si="12"/>
        <v>1</v>
      </c>
      <c r="M189" s="83">
        <f t="shared" si="12"/>
        <v>0.15869918264050337</v>
      </c>
      <c r="N189" s="83">
        <f t="shared" si="12"/>
        <v>0.15427980618308879</v>
      </c>
      <c r="O189" s="83">
        <f t="shared" si="12"/>
        <v>1.2742460770978774E-2</v>
      </c>
      <c r="P189" s="83">
        <f t="shared" si="12"/>
        <v>4.2879263429752838E-2</v>
      </c>
      <c r="Q189" s="83">
        <f t="shared" si="12"/>
        <v>0.23198151667614711</v>
      </c>
      <c r="R189" s="83">
        <f t="shared" si="12"/>
        <v>4.0051736540838198E-2</v>
      </c>
      <c r="S189" s="83">
        <f t="shared" si="12"/>
        <v>3.6553791288402443E-2</v>
      </c>
      <c r="T189" s="83">
        <f t="shared" si="12"/>
        <v>0.10297206533136688</v>
      </c>
      <c r="U189" s="83">
        <f t="shared" si="12"/>
        <v>0.21984017713892146</v>
      </c>
    </row>
    <row r="190" spans="1:21" x14ac:dyDescent="0.2">
      <c r="A190" s="64">
        <v>1965</v>
      </c>
      <c r="B190" s="82">
        <f t="shared" si="13"/>
        <v>1</v>
      </c>
      <c r="C190" s="82">
        <f t="shared" si="13"/>
        <v>0.14590929331476288</v>
      </c>
      <c r="D190" s="82">
        <f t="shared" si="13"/>
        <v>0.18696482885806864</v>
      </c>
      <c r="E190" s="82">
        <f t="shared" si="13"/>
        <v>1.3884528646096329E-2</v>
      </c>
      <c r="F190" s="82">
        <f t="shared" si="13"/>
        <v>6.6261005917777546E-2</v>
      </c>
      <c r="G190" s="82">
        <f t="shared" si="13"/>
        <v>0.20568558291335146</v>
      </c>
      <c r="H190" s="82">
        <f t="shared" si="13"/>
        <v>7.2920420828342325E-2</v>
      </c>
      <c r="I190" s="82">
        <f t="shared" si="13"/>
        <v>3.5617081282013033E-2</v>
      </c>
      <c r="J190" s="82">
        <f t="shared" si="13"/>
        <v>0.20379985626206434</v>
      </c>
      <c r="K190" s="82">
        <f t="shared" si="13"/>
        <v>0.14045715866556671</v>
      </c>
      <c r="L190" s="83">
        <f t="shared" si="12"/>
        <v>1</v>
      </c>
      <c r="M190" s="83">
        <f t="shared" si="12"/>
        <v>0.14745435893961992</v>
      </c>
      <c r="N190" s="83">
        <f t="shared" si="12"/>
        <v>0.16894301359127281</v>
      </c>
      <c r="O190" s="83">
        <f t="shared" si="12"/>
        <v>1.4071061617771387E-2</v>
      </c>
      <c r="P190" s="83">
        <f t="shared" si="12"/>
        <v>4.5569038027103312E-2</v>
      </c>
      <c r="Q190" s="83">
        <f t="shared" si="12"/>
        <v>0.23760723536072309</v>
      </c>
      <c r="R190" s="83">
        <f t="shared" si="12"/>
        <v>3.9429696617649383E-2</v>
      </c>
      <c r="S190" s="83">
        <f t="shared" si="12"/>
        <v>3.1305627421843722E-2</v>
      </c>
      <c r="T190" s="83">
        <f t="shared" si="12"/>
        <v>9.6867633357709815E-2</v>
      </c>
      <c r="U190" s="83">
        <f t="shared" si="12"/>
        <v>0.21875233506630654</v>
      </c>
    </row>
    <row r="191" spans="1:21" x14ac:dyDescent="0.2">
      <c r="A191" s="64">
        <v>1966</v>
      </c>
      <c r="B191" s="82">
        <f t="shared" si="13"/>
        <v>1</v>
      </c>
      <c r="C191" s="82">
        <f t="shared" si="13"/>
        <v>0.14380451666960481</v>
      </c>
      <c r="D191" s="82">
        <f t="shared" si="13"/>
        <v>0.18984554294328901</v>
      </c>
      <c r="E191" s="82">
        <f t="shared" si="13"/>
        <v>1.3629314287735315E-2</v>
      </c>
      <c r="F191" s="82">
        <f t="shared" si="13"/>
        <v>6.0536411926631388E-2</v>
      </c>
      <c r="G191" s="82">
        <f t="shared" si="13"/>
        <v>0.20887397368107016</v>
      </c>
      <c r="H191" s="82">
        <f t="shared" si="13"/>
        <v>7.1708932917500176E-2</v>
      </c>
      <c r="I191" s="82">
        <f t="shared" si="13"/>
        <v>3.5309700081310992E-2</v>
      </c>
      <c r="J191" s="82">
        <f t="shared" si="13"/>
        <v>0.19600342755000866</v>
      </c>
      <c r="K191" s="82">
        <f t="shared" si="13"/>
        <v>0.14650457903829761</v>
      </c>
      <c r="L191" s="83">
        <f t="shared" si="12"/>
        <v>1</v>
      </c>
      <c r="M191" s="83">
        <f t="shared" si="12"/>
        <v>0.14898471136165994</v>
      </c>
      <c r="N191" s="83">
        <f t="shared" si="12"/>
        <v>0.17239576375548679</v>
      </c>
      <c r="O191" s="83">
        <f t="shared" si="12"/>
        <v>1.4311036896163884E-2</v>
      </c>
      <c r="P191" s="83">
        <f t="shared" si="12"/>
        <v>4.2062137475686039E-2</v>
      </c>
      <c r="Q191" s="83">
        <f t="shared" si="12"/>
        <v>0.24143809775165165</v>
      </c>
      <c r="R191" s="83">
        <f t="shared" si="12"/>
        <v>3.9168317853085735E-2</v>
      </c>
      <c r="S191" s="83">
        <f t="shared" si="12"/>
        <v>3.2130071157815902E-2</v>
      </c>
      <c r="T191" s="83">
        <f t="shared" si="12"/>
        <v>9.415033372434059E-2</v>
      </c>
      <c r="U191" s="83">
        <f t="shared" si="12"/>
        <v>0.21535953002410946</v>
      </c>
    </row>
    <row r="192" spans="1:21" x14ac:dyDescent="0.2">
      <c r="A192" s="64">
        <v>1967</v>
      </c>
      <c r="B192" s="82">
        <f t="shared" si="13"/>
        <v>1</v>
      </c>
      <c r="C192" s="82">
        <f t="shared" si="13"/>
        <v>0.14392622836792945</v>
      </c>
      <c r="D192" s="82">
        <f t="shared" si="13"/>
        <v>0.1910748690162149</v>
      </c>
      <c r="E192" s="82">
        <f t="shared" si="13"/>
        <v>1.3788258853512906E-2</v>
      </c>
      <c r="F192" s="82">
        <f t="shared" si="13"/>
        <v>6.1900871224864706E-2</v>
      </c>
      <c r="G192" s="82">
        <f t="shared" si="13"/>
        <v>0.20325786300197202</v>
      </c>
      <c r="H192" s="82">
        <f t="shared" si="13"/>
        <v>7.3083545300470149E-2</v>
      </c>
      <c r="I192" s="82">
        <f t="shared" si="13"/>
        <v>3.6872460324373822E-2</v>
      </c>
      <c r="J192" s="82">
        <f t="shared" si="13"/>
        <v>0.19718068975060798</v>
      </c>
      <c r="K192" s="82">
        <f t="shared" si="13"/>
        <v>0.14650713496073181</v>
      </c>
      <c r="L192" s="83">
        <f t="shared" si="12"/>
        <v>1</v>
      </c>
      <c r="M192" s="83">
        <f t="shared" si="12"/>
        <v>0.15211005279902037</v>
      </c>
      <c r="N192" s="83">
        <f t="shared" si="12"/>
        <v>0.17389228438112594</v>
      </c>
      <c r="O192" s="83">
        <f t="shared" si="12"/>
        <v>1.4954944848559398E-2</v>
      </c>
      <c r="P192" s="83">
        <f t="shared" si="12"/>
        <v>4.2913279674011102E-2</v>
      </c>
      <c r="Q192" s="83">
        <f t="shared" si="12"/>
        <v>0.2330737396450519</v>
      </c>
      <c r="R192" s="83">
        <f t="shared" si="12"/>
        <v>4.1034732576755287E-2</v>
      </c>
      <c r="S192" s="83">
        <f t="shared" si="12"/>
        <v>3.7892524012733089E-2</v>
      </c>
      <c r="T192" s="83">
        <f t="shared" si="12"/>
        <v>9.6486498396330375E-2</v>
      </c>
      <c r="U192" s="83">
        <f t="shared" si="12"/>
        <v>0.20764194366641237</v>
      </c>
    </row>
    <row r="193" spans="1:21" x14ac:dyDescent="0.2">
      <c r="A193" s="64">
        <v>1968</v>
      </c>
      <c r="B193" s="82">
        <f t="shared" si="13"/>
        <v>1</v>
      </c>
      <c r="C193" s="82">
        <f t="shared" si="13"/>
        <v>0.14440620980299909</v>
      </c>
      <c r="D193" s="82">
        <f t="shared" si="13"/>
        <v>0.19960597756052098</v>
      </c>
      <c r="E193" s="82">
        <f t="shared" si="13"/>
        <v>1.4693444409036815E-2</v>
      </c>
      <c r="F193" s="82">
        <f t="shared" si="13"/>
        <v>6.2468694957707287E-2</v>
      </c>
      <c r="G193" s="82">
        <f t="shared" si="13"/>
        <v>0.20291239757169505</v>
      </c>
      <c r="H193" s="82">
        <f t="shared" si="13"/>
        <v>7.3034806557906812E-2</v>
      </c>
      <c r="I193" s="82">
        <f t="shared" si="13"/>
        <v>3.6390323552223498E-2</v>
      </c>
      <c r="J193" s="82">
        <f t="shared" si="13"/>
        <v>0.18584481434736497</v>
      </c>
      <c r="K193" s="82">
        <f t="shared" si="13"/>
        <v>0.14321359524232541</v>
      </c>
      <c r="L193" s="83">
        <f t="shared" si="12"/>
        <v>1</v>
      </c>
      <c r="M193" s="83">
        <f t="shared" si="12"/>
        <v>0.15301148091405722</v>
      </c>
      <c r="N193" s="83">
        <f t="shared" si="12"/>
        <v>0.18217051650087715</v>
      </c>
      <c r="O193" s="83">
        <f t="shared" si="12"/>
        <v>1.6340225792030681E-2</v>
      </c>
      <c r="P193" s="83">
        <f t="shared" si="12"/>
        <v>4.3248752437062339E-2</v>
      </c>
      <c r="Q193" s="83">
        <f t="shared" si="12"/>
        <v>0.2313462017776656</v>
      </c>
      <c r="R193" s="83">
        <f t="shared" si="12"/>
        <v>4.212393996468039E-2</v>
      </c>
      <c r="S193" s="83">
        <f t="shared" si="12"/>
        <v>4.1590882836986927E-2</v>
      </c>
      <c r="T193" s="83">
        <f t="shared" si="12"/>
        <v>9.3493029519089568E-2</v>
      </c>
      <c r="U193" s="83">
        <f t="shared" si="12"/>
        <v>0.1966749702575501</v>
      </c>
    </row>
    <row r="194" spans="1:21" x14ac:dyDescent="0.2">
      <c r="A194" s="64">
        <v>1969</v>
      </c>
      <c r="B194" s="82">
        <f t="shared" si="13"/>
        <v>1</v>
      </c>
      <c r="C194" s="82">
        <f t="shared" si="13"/>
        <v>0.14361112647500807</v>
      </c>
      <c r="D194" s="82">
        <f t="shared" si="13"/>
        <v>0.19960112410924036</v>
      </c>
      <c r="E194" s="82">
        <f t="shared" si="13"/>
        <v>1.5133503130138913E-2</v>
      </c>
      <c r="F194" s="82">
        <f t="shared" si="13"/>
        <v>6.0974432462200925E-2</v>
      </c>
      <c r="G194" s="82">
        <f t="shared" si="13"/>
        <v>0.20183111758856717</v>
      </c>
      <c r="H194" s="82">
        <f t="shared" si="13"/>
        <v>7.5830843815058613E-2</v>
      </c>
      <c r="I194" s="82">
        <f t="shared" si="13"/>
        <v>3.8234229493884823E-2</v>
      </c>
      <c r="J194" s="82">
        <f t="shared" si="13"/>
        <v>0.17742884937184963</v>
      </c>
      <c r="K194" s="82">
        <f t="shared" si="13"/>
        <v>0.14609171537296406</v>
      </c>
      <c r="L194" s="83">
        <f t="shared" si="12"/>
        <v>1</v>
      </c>
      <c r="M194" s="83">
        <f t="shared" si="12"/>
        <v>0.15998958040383751</v>
      </c>
      <c r="N194" s="83">
        <f t="shared" si="12"/>
        <v>0.18475960089385518</v>
      </c>
      <c r="O194" s="83">
        <f t="shared" si="12"/>
        <v>1.7131269803557597E-2</v>
      </c>
      <c r="P194" s="83">
        <f t="shared" si="12"/>
        <v>4.1302597058728352E-2</v>
      </c>
      <c r="Q194" s="83">
        <f t="shared" si="12"/>
        <v>0.22203087126907128</v>
      </c>
      <c r="R194" s="83">
        <f t="shared" si="12"/>
        <v>4.323390168731004E-2</v>
      </c>
      <c r="S194" s="83">
        <f t="shared" si="12"/>
        <v>4.4825679126396553E-2</v>
      </c>
      <c r="T194" s="83">
        <f t="shared" si="12"/>
        <v>8.7798230964887564E-2</v>
      </c>
      <c r="U194" s="83">
        <f t="shared" si="12"/>
        <v>0.19892826879235595</v>
      </c>
    </row>
    <row r="195" spans="1:21" x14ac:dyDescent="0.2">
      <c r="A195" s="64">
        <v>1970</v>
      </c>
      <c r="B195" s="82">
        <f t="shared" si="13"/>
        <v>1</v>
      </c>
      <c r="C195" s="82">
        <f t="shared" si="13"/>
        <v>0.1397014723982111</v>
      </c>
      <c r="D195" s="82">
        <f t="shared" si="13"/>
        <v>0.20353523972122017</v>
      </c>
      <c r="E195" s="82">
        <f t="shared" si="13"/>
        <v>1.5273498654115824E-2</v>
      </c>
      <c r="F195" s="82">
        <f t="shared" si="13"/>
        <v>5.9694493776294148E-2</v>
      </c>
      <c r="G195" s="82">
        <f t="shared" si="13"/>
        <v>0.21408113350241414</v>
      </c>
      <c r="H195" s="82">
        <f t="shared" si="13"/>
        <v>7.1918510661047513E-2</v>
      </c>
      <c r="I195" s="82">
        <f t="shared" si="13"/>
        <v>4.234558290697929E-2</v>
      </c>
      <c r="J195" s="82">
        <f t="shared" si="13"/>
        <v>0.16402026701320835</v>
      </c>
      <c r="K195" s="82">
        <f t="shared" si="13"/>
        <v>0.1420661054229467</v>
      </c>
      <c r="L195" s="83">
        <f t="shared" si="12"/>
        <v>1</v>
      </c>
      <c r="M195" s="83">
        <f t="shared" si="12"/>
        <v>0.15493477548627077</v>
      </c>
      <c r="N195" s="83">
        <f t="shared" si="12"/>
        <v>0.18807081559477906</v>
      </c>
      <c r="O195" s="83">
        <f t="shared" si="12"/>
        <v>1.8192573738064436E-2</v>
      </c>
      <c r="P195" s="83">
        <f t="shared" si="12"/>
        <v>4.0100223981911529E-2</v>
      </c>
      <c r="Q195" s="83">
        <f t="shared" si="12"/>
        <v>0.23437642624183011</v>
      </c>
      <c r="R195" s="83">
        <f t="shared" si="12"/>
        <v>4.1541304641879689E-2</v>
      </c>
      <c r="S195" s="83">
        <f t="shared" si="12"/>
        <v>4.1089009605138255E-2</v>
      </c>
      <c r="T195" s="83">
        <f t="shared" si="12"/>
        <v>8.2798538016276985E-2</v>
      </c>
      <c r="U195" s="83">
        <f t="shared" si="12"/>
        <v>0.1988963326938491</v>
      </c>
    </row>
    <row r="196" spans="1:21" x14ac:dyDescent="0.2">
      <c r="A196" s="64">
        <v>1971</v>
      </c>
      <c r="B196" s="82">
        <f t="shared" si="13"/>
        <v>1</v>
      </c>
      <c r="C196" s="82">
        <f t="shared" si="13"/>
        <v>0.12670396256959146</v>
      </c>
      <c r="D196" s="82">
        <f t="shared" si="13"/>
        <v>0.20997783694503572</v>
      </c>
      <c r="E196" s="82">
        <f t="shared" si="13"/>
        <v>1.6251692013182946E-2</v>
      </c>
      <c r="F196" s="82">
        <f t="shared" si="13"/>
        <v>6.7535661649952367E-2</v>
      </c>
      <c r="G196" s="82">
        <f t="shared" si="13"/>
        <v>0.21576043014793136</v>
      </c>
      <c r="H196" s="82">
        <f t="shared" si="13"/>
        <v>7.5817007532116315E-2</v>
      </c>
      <c r="I196" s="82">
        <f t="shared" si="13"/>
        <v>4.1051805791306489E-2</v>
      </c>
      <c r="J196" s="82">
        <f t="shared" si="13"/>
        <v>0.15782153308390748</v>
      </c>
      <c r="K196" s="82">
        <f t="shared" si="13"/>
        <v>0.15007010053625419</v>
      </c>
      <c r="L196" s="83">
        <f t="shared" si="12"/>
        <v>1</v>
      </c>
      <c r="M196" s="83">
        <f t="shared" si="12"/>
        <v>0.15179477497840121</v>
      </c>
      <c r="N196" s="83">
        <f t="shared" si="12"/>
        <v>0.19040853341983136</v>
      </c>
      <c r="O196" s="83">
        <f t="shared" si="12"/>
        <v>1.9263460445065751E-2</v>
      </c>
      <c r="P196" s="83">
        <f t="shared" si="12"/>
        <v>4.402951278885027E-2</v>
      </c>
      <c r="Q196" s="83">
        <f t="shared" si="12"/>
        <v>0.22934993395296635</v>
      </c>
      <c r="R196" s="83">
        <f t="shared" si="12"/>
        <v>4.3286203883972731E-2</v>
      </c>
      <c r="S196" s="83">
        <f t="shared" si="12"/>
        <v>4.111370895495315E-2</v>
      </c>
      <c r="T196" s="83">
        <f t="shared" si="12"/>
        <v>8.1422041542154308E-2</v>
      </c>
      <c r="U196" s="83">
        <f t="shared" si="12"/>
        <v>0.19933183003380478</v>
      </c>
    </row>
    <row r="197" spans="1:21" x14ac:dyDescent="0.2">
      <c r="A197" s="64">
        <v>1972</v>
      </c>
      <c r="B197" s="82">
        <f t="shared" si="13"/>
        <v>1</v>
      </c>
      <c r="C197" s="82">
        <f t="shared" si="13"/>
        <v>0.12465469754133525</v>
      </c>
      <c r="D197" s="82">
        <f t="shared" si="13"/>
        <v>0.21327708853508515</v>
      </c>
      <c r="E197" s="82">
        <f t="shared" si="13"/>
        <v>1.6338107218507501E-2</v>
      </c>
      <c r="F197" s="82">
        <f t="shared" si="13"/>
        <v>7.2424606822125898E-2</v>
      </c>
      <c r="G197" s="82">
        <f t="shared" si="13"/>
        <v>0.20844357324685883</v>
      </c>
      <c r="H197" s="82">
        <f t="shared" si="13"/>
        <v>7.5526335137644562E-2</v>
      </c>
      <c r="I197" s="82">
        <f t="shared" si="13"/>
        <v>4.4948887773915279E-2</v>
      </c>
      <c r="J197" s="82">
        <f t="shared" si="13"/>
        <v>0.14454220581571114</v>
      </c>
      <c r="K197" s="82">
        <f t="shared" si="13"/>
        <v>0.15550779581901317</v>
      </c>
      <c r="L197" s="83">
        <f t="shared" si="12"/>
        <v>1</v>
      </c>
      <c r="M197" s="83">
        <f t="shared" si="12"/>
        <v>0.14792634800153351</v>
      </c>
      <c r="N197" s="83">
        <f t="shared" si="12"/>
        <v>0.19455339593319834</v>
      </c>
      <c r="O197" s="83">
        <f t="shared" si="12"/>
        <v>1.9479842372049999E-2</v>
      </c>
      <c r="P197" s="83">
        <f t="shared" si="12"/>
        <v>4.9641241612931847E-2</v>
      </c>
      <c r="Q197" s="83">
        <f t="shared" si="12"/>
        <v>0.22823289537073382</v>
      </c>
      <c r="R197" s="83">
        <f t="shared" si="12"/>
        <v>4.4645354776912061E-2</v>
      </c>
      <c r="S197" s="83">
        <f t="shared" si="12"/>
        <v>4.0173910005089582E-2</v>
      </c>
      <c r="T197" s="83">
        <f t="shared" si="12"/>
        <v>7.7652303948028772E-2</v>
      </c>
      <c r="U197" s="83">
        <f t="shared" si="12"/>
        <v>0.19769470797952196</v>
      </c>
    </row>
    <row r="198" spans="1:21" x14ac:dyDescent="0.2">
      <c r="A198" s="64">
        <v>1973</v>
      </c>
      <c r="B198" s="82">
        <f t="shared" si="13"/>
        <v>1</v>
      </c>
      <c r="C198" s="82">
        <f t="shared" si="13"/>
        <v>0.12548160477765885</v>
      </c>
      <c r="D198" s="82">
        <f t="shared" si="13"/>
        <v>0.22424659030111072</v>
      </c>
      <c r="E198" s="82">
        <f t="shared" si="13"/>
        <v>1.4315966175247699E-2</v>
      </c>
      <c r="F198" s="82">
        <f t="shared" si="13"/>
        <v>7.0060362136595986E-2</v>
      </c>
      <c r="G198" s="82">
        <f t="shared" si="13"/>
        <v>0.21332910935607868</v>
      </c>
      <c r="H198" s="82">
        <f t="shared" si="13"/>
        <v>7.3621445181621573E-2</v>
      </c>
      <c r="I198" s="82">
        <f t="shared" si="13"/>
        <v>4.5679674519601421E-2</v>
      </c>
      <c r="J198" s="82">
        <f t="shared" si="13"/>
        <v>0.13229096122799508</v>
      </c>
      <c r="K198" s="82">
        <f t="shared" si="13"/>
        <v>0.15006309813779592</v>
      </c>
      <c r="L198" s="83">
        <f t="shared" si="12"/>
        <v>1</v>
      </c>
      <c r="M198" s="83">
        <f t="shared" si="12"/>
        <v>0.14509664237122449</v>
      </c>
      <c r="N198" s="83">
        <f t="shared" si="12"/>
        <v>0.19908122406840728</v>
      </c>
      <c r="O198" s="83">
        <f t="shared" si="12"/>
        <v>1.9185066679788379E-2</v>
      </c>
      <c r="P198" s="83">
        <f t="shared" si="12"/>
        <v>4.7509247165542702E-2</v>
      </c>
      <c r="Q198" s="83">
        <f t="shared" si="12"/>
        <v>0.23003143466147236</v>
      </c>
      <c r="R198" s="83">
        <f t="shared" si="12"/>
        <v>4.8082009878770954E-2</v>
      </c>
      <c r="S198" s="83">
        <f t="shared" si="12"/>
        <v>4.0466004306914383E-2</v>
      </c>
      <c r="T198" s="83">
        <f t="shared" si="12"/>
        <v>7.728243019401719E-2</v>
      </c>
      <c r="U198" s="83">
        <f t="shared" si="12"/>
        <v>0.19326594067386221</v>
      </c>
    </row>
    <row r="199" spans="1:21" x14ac:dyDescent="0.2">
      <c r="A199" s="64">
        <v>1974</v>
      </c>
      <c r="B199" s="82">
        <f t="shared" si="13"/>
        <v>1</v>
      </c>
      <c r="C199" s="82">
        <f t="shared" si="13"/>
        <v>0.12046805967655116</v>
      </c>
      <c r="D199" s="82">
        <f t="shared" si="13"/>
        <v>0.23143672579894417</v>
      </c>
      <c r="E199" s="82">
        <f t="shared" si="13"/>
        <v>1.4140006251169754E-2</v>
      </c>
      <c r="F199" s="82">
        <f t="shared" si="13"/>
        <v>7.3581285024122575E-2</v>
      </c>
      <c r="G199" s="82">
        <f t="shared" si="13"/>
        <v>0.21503402634029026</v>
      </c>
      <c r="H199" s="82">
        <f t="shared" si="13"/>
        <v>7.659228878866256E-2</v>
      </c>
      <c r="I199" s="82">
        <f t="shared" si="13"/>
        <v>4.3876463323972908E-2</v>
      </c>
      <c r="J199" s="82">
        <f t="shared" si="13"/>
        <v>0.1274307398823496</v>
      </c>
      <c r="K199" s="82">
        <f t="shared" si="13"/>
        <v>0.15019241694461941</v>
      </c>
      <c r="L199" s="83">
        <f t="shared" si="12"/>
        <v>1</v>
      </c>
      <c r="M199" s="83">
        <f t="shared" si="12"/>
        <v>0.135146766055947</v>
      </c>
      <c r="N199" s="83">
        <f t="shared" si="12"/>
        <v>0.21261470934948831</v>
      </c>
      <c r="O199" s="83">
        <f t="shared" si="12"/>
        <v>1.986987685727911E-2</v>
      </c>
      <c r="P199" s="83">
        <f t="shared" si="12"/>
        <v>4.8518930471913323E-2</v>
      </c>
      <c r="Q199" s="83">
        <f t="shared" si="12"/>
        <v>0.21636999333750365</v>
      </c>
      <c r="R199" s="83">
        <f t="shared" si="12"/>
        <v>5.1980046122395228E-2</v>
      </c>
      <c r="S199" s="83">
        <f t="shared" si="12"/>
        <v>4.0016384872015087E-2</v>
      </c>
      <c r="T199" s="83">
        <f t="shared" si="12"/>
        <v>7.6954565570557867E-2</v>
      </c>
      <c r="U199" s="83">
        <f t="shared" si="12"/>
        <v>0.19852872736290028</v>
      </c>
    </row>
    <row r="200" spans="1:21" x14ac:dyDescent="0.2">
      <c r="A200" s="64">
        <v>1975</v>
      </c>
      <c r="B200" s="82">
        <f t="shared" si="13"/>
        <v>1</v>
      </c>
      <c r="C200" s="82">
        <f t="shared" si="13"/>
        <v>0.12617003000069904</v>
      </c>
      <c r="D200" s="82">
        <f t="shared" si="13"/>
        <v>0.22717559413579388</v>
      </c>
      <c r="E200" s="82">
        <f t="shared" si="13"/>
        <v>1.6402122035801162E-2</v>
      </c>
      <c r="F200" s="82">
        <f t="shared" si="13"/>
        <v>7.2596664991734769E-2</v>
      </c>
      <c r="G200" s="82">
        <f t="shared" si="13"/>
        <v>0.19417944729743647</v>
      </c>
      <c r="H200" s="82">
        <f t="shared" si="13"/>
        <v>8.0306197673132101E-2</v>
      </c>
      <c r="I200" s="82">
        <f t="shared" si="13"/>
        <v>4.4353114965540334E-2</v>
      </c>
      <c r="J200" s="82">
        <f t="shared" si="13"/>
        <v>0.14350473470709224</v>
      </c>
      <c r="K200" s="82">
        <f t="shared" si="13"/>
        <v>0.1530156957369545</v>
      </c>
      <c r="L200" s="83">
        <f t="shared" si="12"/>
        <v>1</v>
      </c>
      <c r="M200" s="83">
        <f t="shared" si="12"/>
        <v>0.13638355916604392</v>
      </c>
      <c r="N200" s="83">
        <f t="shared" si="12"/>
        <v>0.21483363815707887</v>
      </c>
      <c r="O200" s="83">
        <f t="shared" si="12"/>
        <v>1.9907535586263469E-2</v>
      </c>
      <c r="P200" s="83">
        <f t="shared" si="12"/>
        <v>5.0223384646843089E-2</v>
      </c>
      <c r="Q200" s="83">
        <f t="shared" si="12"/>
        <v>0.20293855611076708</v>
      </c>
      <c r="R200" s="83">
        <f t="shared" si="12"/>
        <v>5.4063103091839732E-2</v>
      </c>
      <c r="S200" s="83">
        <f t="shared" si="12"/>
        <v>4.6246962958833598E-2</v>
      </c>
      <c r="T200" s="83">
        <f t="shared" si="12"/>
        <v>7.790984563613601E-2</v>
      </c>
      <c r="U200" s="83">
        <f t="shared" si="12"/>
        <v>0.19749341464619438</v>
      </c>
    </row>
    <row r="201" spans="1:21" x14ac:dyDescent="0.2">
      <c r="A201" s="64">
        <v>1976</v>
      </c>
      <c r="B201" s="82">
        <f t="shared" si="13"/>
        <v>1</v>
      </c>
      <c r="C201" s="82">
        <f t="shared" si="13"/>
        <v>0.12640398606731001</v>
      </c>
      <c r="D201" s="82">
        <f t="shared" si="13"/>
        <v>0.21938051116605825</v>
      </c>
      <c r="E201" s="82">
        <f t="shared" si="13"/>
        <v>1.7979816405823912E-2</v>
      </c>
      <c r="F201" s="82">
        <f t="shared" si="13"/>
        <v>8.1040659079459329E-2</v>
      </c>
      <c r="G201" s="82">
        <f t="shared" si="13"/>
        <v>0.18879183167681343</v>
      </c>
      <c r="H201" s="82">
        <f t="shared" si="13"/>
        <v>7.9018589145605653E-2</v>
      </c>
      <c r="I201" s="82">
        <f t="shared" si="13"/>
        <v>4.5946463786651813E-2</v>
      </c>
      <c r="J201" s="82">
        <f t="shared" si="13"/>
        <v>0.14230376518368712</v>
      </c>
      <c r="K201" s="82">
        <f t="shared" si="13"/>
        <v>0.15637080715693943</v>
      </c>
      <c r="L201" s="83">
        <f t="shared" ref="L201:U216" si="14">L21/$L21</f>
        <v>1</v>
      </c>
      <c r="M201" s="83">
        <f t="shared" si="14"/>
        <v>0.12989593391156551</v>
      </c>
      <c r="N201" s="83">
        <f t="shared" si="14"/>
        <v>0.2154148600031553</v>
      </c>
      <c r="O201" s="83">
        <f t="shared" si="14"/>
        <v>2.0522370576147968E-2</v>
      </c>
      <c r="P201" s="83">
        <f t="shared" si="14"/>
        <v>5.749521539864777E-2</v>
      </c>
      <c r="Q201" s="83">
        <f t="shared" si="14"/>
        <v>0.20934951475488742</v>
      </c>
      <c r="R201" s="83">
        <f t="shared" si="14"/>
        <v>5.4211653056363003E-2</v>
      </c>
      <c r="S201" s="83">
        <f t="shared" si="14"/>
        <v>4.2932436010932051E-2</v>
      </c>
      <c r="T201" s="83">
        <f t="shared" si="14"/>
        <v>7.6175956446202758E-2</v>
      </c>
      <c r="U201" s="83">
        <f t="shared" si="14"/>
        <v>0.19400205984209826</v>
      </c>
    </row>
    <row r="202" spans="1:21" x14ac:dyDescent="0.2">
      <c r="A202" s="64">
        <v>1977</v>
      </c>
      <c r="B202" s="82">
        <f t="shared" ref="B202:K217" si="15">B22/$B22</f>
        <v>1</v>
      </c>
      <c r="C202" s="82">
        <f t="shared" si="15"/>
        <v>0.13576687139066657</v>
      </c>
      <c r="D202" s="82">
        <f t="shared" si="15"/>
        <v>0.21152971646686472</v>
      </c>
      <c r="E202" s="82">
        <f t="shared" si="15"/>
        <v>1.7971819504189201E-2</v>
      </c>
      <c r="F202" s="82">
        <f t="shared" si="15"/>
        <v>7.2897549708613854E-2</v>
      </c>
      <c r="G202" s="82">
        <f t="shared" si="15"/>
        <v>0.19862658076085729</v>
      </c>
      <c r="H202" s="82">
        <f t="shared" si="15"/>
        <v>7.0918970501057346E-2</v>
      </c>
      <c r="I202" s="82">
        <f t="shared" si="15"/>
        <v>4.4772213020862872E-2</v>
      </c>
      <c r="J202" s="82">
        <f t="shared" si="15"/>
        <v>0.13543213705768306</v>
      </c>
      <c r="K202" s="82">
        <f t="shared" si="15"/>
        <v>0.15396581417527977</v>
      </c>
      <c r="L202" s="83">
        <f t="shared" si="14"/>
        <v>1</v>
      </c>
      <c r="M202" s="83">
        <f t="shared" si="14"/>
        <v>0.12190221825058757</v>
      </c>
      <c r="N202" s="83">
        <f t="shared" si="14"/>
        <v>0.22298627051217063</v>
      </c>
      <c r="O202" s="83">
        <f t="shared" si="14"/>
        <v>2.0153939952864186E-2</v>
      </c>
      <c r="P202" s="83">
        <f t="shared" si="14"/>
        <v>5.4850497473057536E-2</v>
      </c>
      <c r="Q202" s="83">
        <f t="shared" si="14"/>
        <v>0.22667499670711552</v>
      </c>
      <c r="R202" s="83">
        <f t="shared" si="14"/>
        <v>5.5755189925563803E-2</v>
      </c>
      <c r="S202" s="83">
        <f t="shared" si="14"/>
        <v>3.6792735824797841E-2</v>
      </c>
      <c r="T202" s="83">
        <f t="shared" si="14"/>
        <v>7.2396321954859705E-2</v>
      </c>
      <c r="U202" s="83">
        <f t="shared" si="14"/>
        <v>0.18848782939898326</v>
      </c>
    </row>
    <row r="203" spans="1:21" x14ac:dyDescent="0.2">
      <c r="A203" s="64">
        <v>1978</v>
      </c>
      <c r="B203" s="82">
        <f t="shared" si="15"/>
        <v>1</v>
      </c>
      <c r="C203" s="82">
        <f t="shared" si="15"/>
        <v>0.12663682703970791</v>
      </c>
      <c r="D203" s="82">
        <f t="shared" si="15"/>
        <v>0.20872098227897279</v>
      </c>
      <c r="E203" s="82">
        <f t="shared" si="15"/>
        <v>1.652303987439074E-2</v>
      </c>
      <c r="F203" s="82">
        <f t="shared" si="15"/>
        <v>7.7343964165231274E-2</v>
      </c>
      <c r="G203" s="82">
        <f t="shared" si="15"/>
        <v>0.20071674675558185</v>
      </c>
      <c r="H203" s="82">
        <f t="shared" si="15"/>
        <v>7.237559632787878E-2</v>
      </c>
      <c r="I203" s="82">
        <f t="shared" si="15"/>
        <v>4.7583462003732487E-2</v>
      </c>
      <c r="J203" s="82">
        <f t="shared" si="15"/>
        <v>0.13026415920848672</v>
      </c>
      <c r="K203" s="82">
        <f t="shared" si="15"/>
        <v>0.16486061441476907</v>
      </c>
      <c r="L203" s="83">
        <f t="shared" si="14"/>
        <v>1</v>
      </c>
      <c r="M203" s="83">
        <f t="shared" si="14"/>
        <v>0.12228383118708161</v>
      </c>
      <c r="N203" s="83">
        <f t="shared" si="14"/>
        <v>0.2270380481850898</v>
      </c>
      <c r="O203" s="83">
        <f t="shared" si="14"/>
        <v>1.9988712537077714E-2</v>
      </c>
      <c r="P203" s="83">
        <f t="shared" si="14"/>
        <v>5.4608842441397978E-2</v>
      </c>
      <c r="Q203" s="83">
        <f t="shared" si="14"/>
        <v>0.22226006506984372</v>
      </c>
      <c r="R203" s="83">
        <f t="shared" si="14"/>
        <v>5.8602540808562607E-2</v>
      </c>
      <c r="S203" s="83">
        <f t="shared" si="14"/>
        <v>3.9582920926643943E-2</v>
      </c>
      <c r="T203" s="83">
        <f t="shared" si="14"/>
        <v>7.0442060912296517E-2</v>
      </c>
      <c r="U203" s="83">
        <f t="shared" si="14"/>
        <v>0.1851929779320062</v>
      </c>
    </row>
    <row r="204" spans="1:21" x14ac:dyDescent="0.2">
      <c r="A204" s="64">
        <v>1979</v>
      </c>
      <c r="B204" s="82">
        <f t="shared" si="15"/>
        <v>1</v>
      </c>
      <c r="C204" s="82">
        <f t="shared" si="15"/>
        <v>0.1147737195661645</v>
      </c>
      <c r="D204" s="82">
        <f t="shared" si="15"/>
        <v>0.20392200692334733</v>
      </c>
      <c r="E204" s="82">
        <f t="shared" si="15"/>
        <v>1.5818905236315361E-2</v>
      </c>
      <c r="F204" s="82">
        <f t="shared" si="15"/>
        <v>8.9946892375936074E-2</v>
      </c>
      <c r="G204" s="82">
        <f t="shared" si="15"/>
        <v>0.20782419203318134</v>
      </c>
      <c r="H204" s="82">
        <f t="shared" si="15"/>
        <v>7.148054170990524E-2</v>
      </c>
      <c r="I204" s="82">
        <f t="shared" si="15"/>
        <v>4.5248081904481069E-2</v>
      </c>
      <c r="J204" s="82">
        <f t="shared" si="15"/>
        <v>0.12822140926837286</v>
      </c>
      <c r="K204" s="82">
        <f t="shared" si="15"/>
        <v>0.1759296034128314</v>
      </c>
      <c r="L204" s="83">
        <f t="shared" si="14"/>
        <v>1</v>
      </c>
      <c r="M204" s="83">
        <f t="shared" si="14"/>
        <v>0.1171055567546085</v>
      </c>
      <c r="N204" s="83">
        <f t="shared" si="14"/>
        <v>0.22211956627533208</v>
      </c>
      <c r="O204" s="83">
        <f t="shared" si="14"/>
        <v>2.0023197493987576E-2</v>
      </c>
      <c r="P204" s="83">
        <f t="shared" si="14"/>
        <v>6.2083629393222942E-2</v>
      </c>
      <c r="Q204" s="83">
        <f t="shared" si="14"/>
        <v>0.22057790046997408</v>
      </c>
      <c r="R204" s="83">
        <f t="shared" si="14"/>
        <v>6.2765072786486534E-2</v>
      </c>
      <c r="S204" s="83">
        <f t="shared" si="14"/>
        <v>3.9423957972106606E-2</v>
      </c>
      <c r="T204" s="83">
        <f t="shared" si="14"/>
        <v>6.9882273227218655E-2</v>
      </c>
      <c r="U204" s="83">
        <f t="shared" si="14"/>
        <v>0.18601884562706292</v>
      </c>
    </row>
    <row r="205" spans="1:21" x14ac:dyDescent="0.2">
      <c r="A205" s="64">
        <v>1980</v>
      </c>
      <c r="B205" s="82">
        <f t="shared" si="15"/>
        <v>1</v>
      </c>
      <c r="C205" s="82">
        <f t="shared" si="15"/>
        <v>0.11045132357262021</v>
      </c>
      <c r="D205" s="82">
        <f t="shared" si="15"/>
        <v>0.20717266866989403</v>
      </c>
      <c r="E205" s="82">
        <f t="shared" si="15"/>
        <v>1.9321805656099079E-2</v>
      </c>
      <c r="F205" s="82">
        <f t="shared" si="15"/>
        <v>8.760431231840525E-2</v>
      </c>
      <c r="G205" s="82">
        <f t="shared" si="15"/>
        <v>0.20454162683085633</v>
      </c>
      <c r="H205" s="82">
        <f t="shared" si="15"/>
        <v>7.2062495427953926E-2</v>
      </c>
      <c r="I205" s="82">
        <f t="shared" si="15"/>
        <v>4.8308813563354779E-2</v>
      </c>
      <c r="J205" s="82">
        <f t="shared" si="15"/>
        <v>0.12926948990930373</v>
      </c>
      <c r="K205" s="82">
        <f t="shared" si="15"/>
        <v>0.17673951375630884</v>
      </c>
      <c r="L205" s="83">
        <f t="shared" si="14"/>
        <v>1</v>
      </c>
      <c r="M205" s="83">
        <f t="shared" si="14"/>
        <v>0.11565205727417913</v>
      </c>
      <c r="N205" s="83">
        <f t="shared" si="14"/>
        <v>0.22222327013247714</v>
      </c>
      <c r="O205" s="83">
        <f t="shared" si="14"/>
        <v>2.2214763031093335E-2</v>
      </c>
      <c r="P205" s="83">
        <f t="shared" si="14"/>
        <v>6.094282951690852E-2</v>
      </c>
      <c r="Q205" s="83">
        <f t="shared" si="14"/>
        <v>0.21243947176899924</v>
      </c>
      <c r="R205" s="83">
        <f t="shared" si="14"/>
        <v>6.5532605857306761E-2</v>
      </c>
      <c r="S205" s="83">
        <f t="shared" si="14"/>
        <v>4.0255201207771062E-2</v>
      </c>
      <c r="T205" s="83">
        <f t="shared" si="14"/>
        <v>7.1016778284527904E-2</v>
      </c>
      <c r="U205" s="83">
        <f t="shared" si="14"/>
        <v>0.18972302292673704</v>
      </c>
    </row>
    <row r="206" spans="1:21" x14ac:dyDescent="0.2">
      <c r="A206" s="64">
        <v>1981</v>
      </c>
      <c r="B206" s="82">
        <f t="shared" si="15"/>
        <v>1</v>
      </c>
      <c r="C206" s="82">
        <f t="shared" si="15"/>
        <v>0.14279900043365937</v>
      </c>
      <c r="D206" s="82">
        <f t="shared" si="15"/>
        <v>0.21101825888560832</v>
      </c>
      <c r="E206" s="82">
        <f t="shared" si="15"/>
        <v>2.2631131741524615E-2</v>
      </c>
      <c r="F206" s="82">
        <f t="shared" si="15"/>
        <v>7.2772300011862759E-2</v>
      </c>
      <c r="G206" s="82">
        <f t="shared" si="15"/>
        <v>0.18730019035476367</v>
      </c>
      <c r="H206" s="82">
        <f t="shared" si="15"/>
        <v>7.6563315885640068E-2</v>
      </c>
      <c r="I206" s="82">
        <f t="shared" si="15"/>
        <v>4.6468772063700606E-2</v>
      </c>
      <c r="J206" s="82">
        <f t="shared" si="15"/>
        <v>0.10835616662243551</v>
      </c>
      <c r="K206" s="82">
        <f t="shared" si="15"/>
        <v>0.15636147466677339</v>
      </c>
      <c r="L206" s="83">
        <f t="shared" si="14"/>
        <v>1</v>
      </c>
      <c r="M206" s="83">
        <f t="shared" si="14"/>
        <v>0.12436017297770545</v>
      </c>
      <c r="N206" s="83">
        <f t="shared" si="14"/>
        <v>0.22622845234849592</v>
      </c>
      <c r="O206" s="83">
        <f t="shared" si="14"/>
        <v>2.4497392826618235E-2</v>
      </c>
      <c r="P206" s="83">
        <f t="shared" si="14"/>
        <v>4.8820971972237739E-2</v>
      </c>
      <c r="Q206" s="83">
        <f t="shared" si="14"/>
        <v>0.19431873460517363</v>
      </c>
      <c r="R206" s="83">
        <f t="shared" si="14"/>
        <v>6.6583130224737913E-2</v>
      </c>
      <c r="S206" s="83">
        <f t="shared" si="14"/>
        <v>4.6466385285847664E-2</v>
      </c>
      <c r="T206" s="83">
        <f t="shared" si="14"/>
        <v>7.3895332046000517E-2</v>
      </c>
      <c r="U206" s="83">
        <f t="shared" si="14"/>
        <v>0.19482942771318282</v>
      </c>
    </row>
    <row r="207" spans="1:21" x14ac:dyDescent="0.2">
      <c r="A207" s="64">
        <v>1982</v>
      </c>
      <c r="B207" s="82">
        <f t="shared" si="15"/>
        <v>1</v>
      </c>
      <c r="C207" s="82">
        <f t="shared" si="15"/>
        <v>0.15195332138721923</v>
      </c>
      <c r="D207" s="82">
        <f t="shared" si="15"/>
        <v>0.22651214852597384</v>
      </c>
      <c r="E207" s="82">
        <f t="shared" si="15"/>
        <v>2.1073298397242392E-2</v>
      </c>
      <c r="F207" s="82">
        <f t="shared" si="15"/>
        <v>4.3270528201669073E-2</v>
      </c>
      <c r="G207" s="82">
        <f t="shared" si="15"/>
        <v>0.2206839576722362</v>
      </c>
      <c r="H207" s="82">
        <f t="shared" si="15"/>
        <v>7.8755019526901643E-2</v>
      </c>
      <c r="I207" s="82">
        <f t="shared" si="15"/>
        <v>4.5169878028993589E-2</v>
      </c>
      <c r="J207" s="82">
        <f t="shared" si="15"/>
        <v>7.1708249052299472E-2</v>
      </c>
      <c r="K207" s="82">
        <f t="shared" si="15"/>
        <v>0.13699975436957115</v>
      </c>
      <c r="L207" s="83">
        <f t="shared" si="14"/>
        <v>1</v>
      </c>
      <c r="M207" s="83">
        <f t="shared" si="14"/>
        <v>0.1278250409084235</v>
      </c>
      <c r="N207" s="83">
        <f t="shared" si="14"/>
        <v>0.216192015912854</v>
      </c>
      <c r="O207" s="83">
        <f t="shared" si="14"/>
        <v>2.7534250488760511E-2</v>
      </c>
      <c r="P207" s="83">
        <f t="shared" si="14"/>
        <v>3.5863690547139497E-2</v>
      </c>
      <c r="Q207" s="83">
        <f t="shared" si="14"/>
        <v>0.1850648597375375</v>
      </c>
      <c r="R207" s="83">
        <f t="shared" si="14"/>
        <v>7.1237937209436566E-2</v>
      </c>
      <c r="S207" s="83">
        <f t="shared" si="14"/>
        <v>5.2235012138723148E-2</v>
      </c>
      <c r="T207" s="83">
        <f t="shared" si="14"/>
        <v>8.0421287289505039E-2</v>
      </c>
      <c r="U207" s="83">
        <f t="shared" si="14"/>
        <v>0.20362590576762024</v>
      </c>
    </row>
    <row r="208" spans="1:21" x14ac:dyDescent="0.2">
      <c r="A208" s="64">
        <v>1983</v>
      </c>
      <c r="B208" s="82">
        <f t="shared" si="15"/>
        <v>1</v>
      </c>
      <c r="C208" s="82">
        <f t="shared" si="15"/>
        <v>0.1364615647368875</v>
      </c>
      <c r="D208" s="82">
        <f t="shared" si="15"/>
        <v>0.24344864998015567</v>
      </c>
      <c r="E208" s="82">
        <f t="shared" si="15"/>
        <v>3.474176298195239E-2</v>
      </c>
      <c r="F208" s="82">
        <f t="shared" si="15"/>
        <v>4.1136864610161201E-2</v>
      </c>
      <c r="G208" s="82">
        <f t="shared" si="15"/>
        <v>0.20084477548355376</v>
      </c>
      <c r="H208" s="82">
        <f t="shared" si="15"/>
        <v>8.3142149260853823E-2</v>
      </c>
      <c r="I208" s="82">
        <f t="shared" si="15"/>
        <v>5.0395239498530038E-2</v>
      </c>
      <c r="J208" s="82">
        <f t="shared" si="15"/>
        <v>6.2125868924291228E-2</v>
      </c>
      <c r="K208" s="82">
        <f t="shared" si="15"/>
        <v>0.14770312452361431</v>
      </c>
      <c r="L208" s="83">
        <f t="shared" si="14"/>
        <v>1</v>
      </c>
      <c r="M208" s="83">
        <f>M28/$L28</f>
        <v>0.12923425262798521</v>
      </c>
      <c r="N208" s="83">
        <f>N28/$L28</f>
        <v>0.21395395968033604</v>
      </c>
      <c r="O208" s="83">
        <f>O28/$L28</f>
        <v>3.2172330721883829E-2</v>
      </c>
      <c r="P208" s="83">
        <f t="shared" si="14"/>
        <v>3.6503543031835894E-2</v>
      </c>
      <c r="Q208" s="83">
        <f t="shared" si="14"/>
        <v>0.18567453445455978</v>
      </c>
      <c r="R208" s="83">
        <f t="shared" si="14"/>
        <v>7.029456600896003E-2</v>
      </c>
      <c r="S208" s="83">
        <f t="shared" si="14"/>
        <v>5.633907302291568E-2</v>
      </c>
      <c r="T208" s="83">
        <f t="shared" si="14"/>
        <v>7.897380031903635E-2</v>
      </c>
      <c r="U208" s="83">
        <f t="shared" si="14"/>
        <v>0.19685394013248728</v>
      </c>
    </row>
    <row r="209" spans="1:21" x14ac:dyDescent="0.2">
      <c r="A209" s="64">
        <v>1984</v>
      </c>
      <c r="B209" s="82">
        <f t="shared" si="15"/>
        <v>1</v>
      </c>
      <c r="C209" s="82">
        <f t="shared" si="15"/>
        <v>0.13117992998412475</v>
      </c>
      <c r="D209" s="82">
        <f t="shared" si="15"/>
        <v>0.25452183121970562</v>
      </c>
      <c r="E209" s="82">
        <f t="shared" si="15"/>
        <v>3.0485497622388166E-2</v>
      </c>
      <c r="F209" s="82">
        <f t="shared" si="15"/>
        <v>4.9472454923866753E-2</v>
      </c>
      <c r="G209" s="82">
        <f t="shared" si="15"/>
        <v>0.19802786884648038</v>
      </c>
      <c r="H209" s="82">
        <f t="shared" si="15"/>
        <v>7.6323726747327625E-2</v>
      </c>
      <c r="I209" s="82">
        <f t="shared" si="15"/>
        <v>4.6802888555088906E-2</v>
      </c>
      <c r="J209" s="82">
        <f t="shared" si="15"/>
        <v>6.1760044595473393E-2</v>
      </c>
      <c r="K209" s="82">
        <f t="shared" si="15"/>
        <v>0.15142575750554446</v>
      </c>
      <c r="L209" s="83">
        <f t="shared" si="14"/>
        <v>1</v>
      </c>
      <c r="M209" s="83">
        <f t="shared" si="14"/>
        <v>0.13392506247268682</v>
      </c>
      <c r="N209" s="83">
        <f t="shared" si="14"/>
        <v>0.21791388520183161</v>
      </c>
      <c r="O209" s="83">
        <f t="shared" si="14"/>
        <v>3.1263873157606641E-2</v>
      </c>
      <c r="P209" s="83">
        <f t="shared" si="14"/>
        <v>4.2485477021455803E-2</v>
      </c>
      <c r="Q209" s="83">
        <f t="shared" si="14"/>
        <v>0.18486000314415907</v>
      </c>
      <c r="R209" s="83">
        <f t="shared" si="14"/>
        <v>6.8926749512603899E-2</v>
      </c>
      <c r="S209" s="83">
        <f t="shared" si="14"/>
        <v>5.6071710653850942E-2</v>
      </c>
      <c r="T209" s="83">
        <f t="shared" si="14"/>
        <v>7.5555047567721981E-2</v>
      </c>
      <c r="U209" s="83">
        <f t="shared" si="14"/>
        <v>0.18899819126808318</v>
      </c>
    </row>
    <row r="210" spans="1:21" x14ac:dyDescent="0.2">
      <c r="A210" s="64">
        <v>1985</v>
      </c>
      <c r="B210" s="82">
        <f t="shared" si="15"/>
        <v>1</v>
      </c>
      <c r="C210" s="82">
        <f t="shared" si="15"/>
        <v>0.11667120242012149</v>
      </c>
      <c r="D210" s="82">
        <f t="shared" si="15"/>
        <v>0.24719882887481276</v>
      </c>
      <c r="E210" s="82">
        <f t="shared" si="15"/>
        <v>2.8813838766324238E-2</v>
      </c>
      <c r="F210" s="82">
        <f t="shared" si="15"/>
        <v>4.9668790489137048E-2</v>
      </c>
      <c r="G210" s="82">
        <f t="shared" si="15"/>
        <v>0.19385868564835648</v>
      </c>
      <c r="H210" s="82">
        <f t="shared" si="15"/>
        <v>8.0936477654056302E-2</v>
      </c>
      <c r="I210" s="82">
        <f t="shared" si="15"/>
        <v>5.016348026024061E-2</v>
      </c>
      <c r="J210" s="82">
        <f t="shared" si="15"/>
        <v>7.3072048741033901E-2</v>
      </c>
      <c r="K210" s="82">
        <f t="shared" si="15"/>
        <v>0.15961664714591722</v>
      </c>
      <c r="L210" s="83">
        <f t="shared" si="14"/>
        <v>1</v>
      </c>
      <c r="M210" s="83">
        <f t="shared" si="14"/>
        <v>0.12518772144523235</v>
      </c>
      <c r="N210" s="83">
        <f t="shared" si="14"/>
        <v>0.2208295670093815</v>
      </c>
      <c r="O210" s="83">
        <f t="shared" si="14"/>
        <v>2.8637349847171138E-2</v>
      </c>
      <c r="P210" s="83">
        <f t="shared" si="14"/>
        <v>4.4382026473838959E-2</v>
      </c>
      <c r="Q210" s="83">
        <f t="shared" si="14"/>
        <v>0.18855686459031523</v>
      </c>
      <c r="R210" s="83">
        <f t="shared" si="14"/>
        <v>6.9619591465457306E-2</v>
      </c>
      <c r="S210" s="83">
        <f t="shared" si="14"/>
        <v>5.7630145332111797E-2</v>
      </c>
      <c r="T210" s="83">
        <f t="shared" si="14"/>
        <v>7.5938130718521596E-2</v>
      </c>
      <c r="U210" s="83">
        <f t="shared" si="14"/>
        <v>0.18921860311797009</v>
      </c>
    </row>
    <row r="211" spans="1:21" x14ac:dyDescent="0.2">
      <c r="A211" s="64">
        <v>1986</v>
      </c>
      <c r="B211" s="82">
        <f t="shared" si="15"/>
        <v>1</v>
      </c>
      <c r="C211" s="82">
        <f t="shared" si="15"/>
        <v>0.12947230520041453</v>
      </c>
      <c r="D211" s="82">
        <f t="shared" si="15"/>
        <v>0.23943625313699318</v>
      </c>
      <c r="E211" s="82">
        <f t="shared" si="15"/>
        <v>2.7005871442816898E-2</v>
      </c>
      <c r="F211" s="82">
        <f t="shared" si="15"/>
        <v>4.667899404763394E-2</v>
      </c>
      <c r="G211" s="82">
        <f t="shared" si="15"/>
        <v>0.18809882320699337</v>
      </c>
      <c r="H211" s="82">
        <f t="shared" si="15"/>
        <v>7.7429618397007363E-2</v>
      </c>
      <c r="I211" s="82">
        <f t="shared" si="15"/>
        <v>5.6709873256497068E-2</v>
      </c>
      <c r="J211" s="82">
        <f t="shared" si="15"/>
        <v>7.790203776060424E-2</v>
      </c>
      <c r="K211" s="82">
        <f t="shared" si="15"/>
        <v>0.1572662235510395</v>
      </c>
      <c r="L211" s="83">
        <f t="shared" si="14"/>
        <v>1</v>
      </c>
      <c r="M211" s="83">
        <f t="shared" si="14"/>
        <v>0.12397186620434333</v>
      </c>
      <c r="N211" s="83">
        <f t="shared" si="14"/>
        <v>0.22333689984449731</v>
      </c>
      <c r="O211" s="83">
        <f t="shared" si="14"/>
        <v>2.8713684168108849E-2</v>
      </c>
      <c r="P211" s="83">
        <f t="shared" si="14"/>
        <v>4.5009976749792749E-2</v>
      </c>
      <c r="Q211" s="83">
        <f t="shared" si="14"/>
        <v>0.19163308815139604</v>
      </c>
      <c r="R211" s="83">
        <f t="shared" si="14"/>
        <v>7.2039966679029135E-2</v>
      </c>
      <c r="S211" s="83">
        <f t="shared" si="14"/>
        <v>5.8764959931001094E-2</v>
      </c>
      <c r="T211" s="83">
        <f t="shared" si="14"/>
        <v>7.3194915377857217E-2</v>
      </c>
      <c r="U211" s="83">
        <f t="shared" si="14"/>
        <v>0.18333464289397419</v>
      </c>
    </row>
    <row r="212" spans="1:21" x14ac:dyDescent="0.2">
      <c r="A212" s="64">
        <v>1987</v>
      </c>
      <c r="B212" s="82">
        <f t="shared" si="15"/>
        <v>1</v>
      </c>
      <c r="C212" s="82">
        <f t="shared" si="15"/>
        <v>0.13223983779213028</v>
      </c>
      <c r="D212" s="82">
        <f t="shared" si="15"/>
        <v>0.23540304746886423</v>
      </c>
      <c r="E212" s="82">
        <f t="shared" si="15"/>
        <v>2.5522596975601341E-2</v>
      </c>
      <c r="F212" s="82">
        <f t="shared" si="15"/>
        <v>4.6035178454391618E-2</v>
      </c>
      <c r="G212" s="82">
        <f t="shared" si="15"/>
        <v>0.19487835063550854</v>
      </c>
      <c r="H212" s="82">
        <f t="shared" si="15"/>
        <v>7.7404924469952785E-2</v>
      </c>
      <c r="I212" s="82">
        <f t="shared" si="15"/>
        <v>5.951847369774093E-2</v>
      </c>
      <c r="J212" s="82">
        <f t="shared" si="15"/>
        <v>7.8142291373733616E-2</v>
      </c>
      <c r="K212" s="82">
        <f t="shared" si="15"/>
        <v>0.15085529913207665</v>
      </c>
      <c r="L212" s="83">
        <f t="shared" si="14"/>
        <v>1</v>
      </c>
      <c r="M212" s="83">
        <f t="shared" si="14"/>
        <v>0.12576175882103488</v>
      </c>
      <c r="N212" s="83">
        <f t="shared" si="14"/>
        <v>0.22624532376482268</v>
      </c>
      <c r="O212" s="83">
        <f t="shared" si="14"/>
        <v>2.8929010798025522E-2</v>
      </c>
      <c r="P212" s="83">
        <f t="shared" si="14"/>
        <v>4.5868104173944144E-2</v>
      </c>
      <c r="Q212" s="83">
        <f t="shared" si="14"/>
        <v>0.1931687363595474</v>
      </c>
      <c r="R212" s="83">
        <f t="shared" si="14"/>
        <v>7.3224019910591839E-2</v>
      </c>
      <c r="S212" s="83">
        <f t="shared" si="14"/>
        <v>5.9532432857169963E-2</v>
      </c>
      <c r="T212" s="83">
        <f t="shared" si="14"/>
        <v>7.0180116023047093E-2</v>
      </c>
      <c r="U212" s="83">
        <f t="shared" si="14"/>
        <v>0.17709049729181645</v>
      </c>
    </row>
    <row r="213" spans="1:21" x14ac:dyDescent="0.2">
      <c r="A213" s="64">
        <v>1988</v>
      </c>
      <c r="B213" s="82">
        <f t="shared" si="15"/>
        <v>1</v>
      </c>
      <c r="C213" s="82">
        <f t="shared" si="15"/>
        <v>0.12767015983542687</v>
      </c>
      <c r="D213" s="82">
        <f t="shared" si="15"/>
        <v>0.23989722484982529</v>
      </c>
      <c r="E213" s="82">
        <f t="shared" si="15"/>
        <v>2.458357818741199E-2</v>
      </c>
      <c r="F213" s="82">
        <f t="shared" si="15"/>
        <v>4.4492211323478748E-2</v>
      </c>
      <c r="G213" s="82">
        <f t="shared" si="15"/>
        <v>0.19450986633596692</v>
      </c>
      <c r="H213" s="82">
        <f t="shared" si="15"/>
        <v>7.5768821811777076E-2</v>
      </c>
      <c r="I213" s="82">
        <f t="shared" si="15"/>
        <v>6.1169957863437423E-2</v>
      </c>
      <c r="J213" s="82">
        <f t="shared" si="15"/>
        <v>7.8839811289803718E-2</v>
      </c>
      <c r="K213" s="82">
        <f t="shared" si="15"/>
        <v>0.15306836850287187</v>
      </c>
      <c r="L213" s="83">
        <f t="shared" si="14"/>
        <v>1</v>
      </c>
      <c r="M213" s="83">
        <f t="shared" si="14"/>
        <v>0.12392828850340198</v>
      </c>
      <c r="N213" s="83">
        <f t="shared" si="14"/>
        <v>0.22853220902107277</v>
      </c>
      <c r="O213" s="83">
        <f t="shared" si="14"/>
        <v>2.8540115402225494E-2</v>
      </c>
      <c r="P213" s="83">
        <f t="shared" si="14"/>
        <v>4.5789089484256577E-2</v>
      </c>
      <c r="Q213" s="83">
        <f t="shared" si="14"/>
        <v>0.19030893138918664</v>
      </c>
      <c r="R213" s="83">
        <f t="shared" si="14"/>
        <v>7.5829590902685193E-2</v>
      </c>
      <c r="S213" s="83">
        <f t="shared" si="14"/>
        <v>6.2284763272697073E-2</v>
      </c>
      <c r="T213" s="83">
        <f t="shared" si="14"/>
        <v>6.9571404429375205E-2</v>
      </c>
      <c r="U213" s="83">
        <f t="shared" si="14"/>
        <v>0.1752156075950991</v>
      </c>
    </row>
    <row r="214" spans="1:21" x14ac:dyDescent="0.2">
      <c r="A214" s="64">
        <v>1989</v>
      </c>
      <c r="B214" s="82">
        <f t="shared" si="15"/>
        <v>1</v>
      </c>
      <c r="C214" s="82">
        <f t="shared" si="15"/>
        <v>0.12146904882345196</v>
      </c>
      <c r="D214" s="82">
        <f t="shared" si="15"/>
        <v>0.23437956071452595</v>
      </c>
      <c r="E214" s="82">
        <f t="shared" si="15"/>
        <v>2.618105729296185E-2</v>
      </c>
      <c r="F214" s="82">
        <f t="shared" si="15"/>
        <v>4.8538683648808277E-2</v>
      </c>
      <c r="G214" s="82">
        <f t="shared" si="15"/>
        <v>0.19073450755603691</v>
      </c>
      <c r="H214" s="82">
        <f t="shared" si="15"/>
        <v>7.380817475366401E-2</v>
      </c>
      <c r="I214" s="82">
        <f t="shared" si="15"/>
        <v>6.4808443956795345E-2</v>
      </c>
      <c r="J214" s="82">
        <f t="shared" si="15"/>
        <v>7.6555141345894251E-2</v>
      </c>
      <c r="K214" s="82">
        <f t="shared" si="15"/>
        <v>0.16352538190786148</v>
      </c>
      <c r="L214" s="83">
        <f t="shared" si="14"/>
        <v>1</v>
      </c>
      <c r="M214" s="83">
        <f t="shared" si="14"/>
        <v>0.12143885214676708</v>
      </c>
      <c r="N214" s="83">
        <f t="shared" si="14"/>
        <v>0.22967999446831111</v>
      </c>
      <c r="O214" s="83">
        <f t="shared" si="14"/>
        <v>2.8504875691469141E-2</v>
      </c>
      <c r="P214" s="83">
        <f t="shared" si="14"/>
        <v>4.8374449542680352E-2</v>
      </c>
      <c r="Q214" s="83">
        <f t="shared" si="14"/>
        <v>0.18924743464772073</v>
      </c>
      <c r="R214" s="83">
        <f t="shared" si="14"/>
        <v>7.8422877887592071E-2</v>
      </c>
      <c r="S214" s="83">
        <f t="shared" si="14"/>
        <v>6.4516553675091584E-2</v>
      </c>
      <c r="T214" s="83">
        <f t="shared" si="14"/>
        <v>6.8024044360472116E-2</v>
      </c>
      <c r="U214" s="83">
        <f t="shared" si="14"/>
        <v>0.17179091757989576</v>
      </c>
    </row>
    <row r="215" spans="1:21" x14ac:dyDescent="0.2">
      <c r="A215" s="64">
        <v>1990</v>
      </c>
      <c r="B215" s="82">
        <f t="shared" si="15"/>
        <v>1</v>
      </c>
      <c r="C215" s="82">
        <f t="shared" si="15"/>
        <v>0.12007057803211436</v>
      </c>
      <c r="D215" s="82">
        <f t="shared" si="15"/>
        <v>0.22135859180311618</v>
      </c>
      <c r="E215" s="82">
        <f t="shared" si="15"/>
        <v>2.5791468541912752E-2</v>
      </c>
      <c r="F215" s="82">
        <f t="shared" si="15"/>
        <v>4.5323896355535444E-2</v>
      </c>
      <c r="G215" s="82">
        <f t="shared" si="15"/>
        <v>0.19014383583060848</v>
      </c>
      <c r="H215" s="82">
        <f t="shared" si="15"/>
        <v>7.7176799965705756E-2</v>
      </c>
      <c r="I215" s="82">
        <f t="shared" si="15"/>
        <v>7.157199112533659E-2</v>
      </c>
      <c r="J215" s="82">
        <f t="shared" si="15"/>
        <v>7.3736824242564281E-2</v>
      </c>
      <c r="K215" s="82">
        <f t="shared" si="15"/>
        <v>0.17482601410310608</v>
      </c>
      <c r="L215" s="83">
        <f t="shared" si="14"/>
        <v>1</v>
      </c>
      <c r="M215" s="83">
        <f t="shared" si="14"/>
        <v>0.12693230461739813</v>
      </c>
      <c r="N215" s="83">
        <f t="shared" si="14"/>
        <v>0.22337663140838351</v>
      </c>
      <c r="O215" s="83">
        <f t="shared" si="14"/>
        <v>2.9202903797194372E-2</v>
      </c>
      <c r="P215" s="83">
        <f t="shared" si="14"/>
        <v>4.4904667499684373E-2</v>
      </c>
      <c r="Q215" s="83">
        <f t="shared" si="14"/>
        <v>0.19096493296832867</v>
      </c>
      <c r="R215" s="83">
        <f t="shared" si="14"/>
        <v>8.0455707649447802E-2</v>
      </c>
      <c r="S215" s="83">
        <f t="shared" si="14"/>
        <v>6.721130699892415E-2</v>
      </c>
      <c r="T215" s="83">
        <f t="shared" si="14"/>
        <v>6.6856489359249399E-2</v>
      </c>
      <c r="U215" s="83">
        <f t="shared" si="14"/>
        <v>0.1700950557013895</v>
      </c>
    </row>
    <row r="216" spans="1:21" x14ac:dyDescent="0.2">
      <c r="A216" s="64">
        <v>1991</v>
      </c>
      <c r="B216" s="82">
        <f t="shared" si="15"/>
        <v>1</v>
      </c>
      <c r="C216" s="82">
        <f t="shared" si="15"/>
        <v>0.13194670580408072</v>
      </c>
      <c r="D216" s="82">
        <f t="shared" si="15"/>
        <v>0.22550306612602827</v>
      </c>
      <c r="E216" s="82">
        <f t="shared" si="15"/>
        <v>2.9751227642160878E-2</v>
      </c>
      <c r="F216" s="82">
        <f t="shared" si="15"/>
        <v>4.0251378200506067E-2</v>
      </c>
      <c r="G216" s="82">
        <f t="shared" si="15"/>
        <v>0.19119660576287298</v>
      </c>
      <c r="H216" s="82">
        <f t="shared" si="15"/>
        <v>7.9729170000364988E-2</v>
      </c>
      <c r="I216" s="82">
        <f t="shared" si="15"/>
        <v>6.6310639633376522E-2</v>
      </c>
      <c r="J216" s="82">
        <f t="shared" si="15"/>
        <v>6.6451060220157634E-2</v>
      </c>
      <c r="K216" s="82">
        <f t="shared" si="15"/>
        <v>0.16886014661045176</v>
      </c>
      <c r="L216" s="83">
        <f t="shared" si="14"/>
        <v>1</v>
      </c>
      <c r="M216" s="83">
        <f t="shared" si="14"/>
        <v>0.13194670580408072</v>
      </c>
      <c r="N216" s="83">
        <f t="shared" si="14"/>
        <v>0.22550306612602827</v>
      </c>
      <c r="O216" s="83">
        <f t="shared" si="14"/>
        <v>2.9751227642160878E-2</v>
      </c>
      <c r="P216" s="83">
        <f t="shared" si="14"/>
        <v>4.0251378200506067E-2</v>
      </c>
      <c r="Q216" s="83">
        <f t="shared" si="14"/>
        <v>0.19119660576287298</v>
      </c>
      <c r="R216" s="83">
        <f t="shared" si="14"/>
        <v>7.9729170000364988E-2</v>
      </c>
      <c r="S216" s="83">
        <f t="shared" si="14"/>
        <v>6.6310639633376522E-2</v>
      </c>
      <c r="T216" s="83">
        <f t="shared" si="14"/>
        <v>6.6451060220157634E-2</v>
      </c>
      <c r="U216" s="83">
        <f t="shared" si="14"/>
        <v>0.16886014661045176</v>
      </c>
    </row>
    <row r="217" spans="1:21" x14ac:dyDescent="0.2">
      <c r="A217" s="64">
        <v>1992</v>
      </c>
      <c r="B217" s="82">
        <f t="shared" si="15"/>
        <v>1</v>
      </c>
      <c r="C217" s="82">
        <f t="shared" si="15"/>
        <v>0.13077311195287386</v>
      </c>
      <c r="D217" s="82">
        <f t="shared" si="15"/>
        <v>0.23016078770174442</v>
      </c>
      <c r="E217" s="82">
        <f t="shared" si="15"/>
        <v>3.044434251949427E-2</v>
      </c>
      <c r="F217" s="82">
        <f t="shared" si="15"/>
        <v>4.2160230973899968E-2</v>
      </c>
      <c r="G217" s="82">
        <f t="shared" si="15"/>
        <v>0.19575816313817582</v>
      </c>
      <c r="H217" s="82">
        <f t="shared" si="15"/>
        <v>8.0523982153967152E-2</v>
      </c>
      <c r="I217" s="82">
        <f t="shared" si="15"/>
        <v>6.4950658159817085E-2</v>
      </c>
      <c r="J217" s="82">
        <f t="shared" si="15"/>
        <v>5.8764099545061697E-2</v>
      </c>
      <c r="K217" s="82">
        <f t="shared" si="15"/>
        <v>0.1664646238549656</v>
      </c>
      <c r="L217" s="83">
        <f t="shared" ref="L217:U232" si="16">L37/$L37</f>
        <v>1</v>
      </c>
      <c r="M217" s="83">
        <f t="shared" si="16"/>
        <v>0.12611347707766712</v>
      </c>
      <c r="N217" s="83">
        <f t="shared" si="16"/>
        <v>0.23081285897882681</v>
      </c>
      <c r="O217" s="83">
        <f t="shared" si="16"/>
        <v>2.9333694513016404E-2</v>
      </c>
      <c r="P217" s="83">
        <f t="shared" si="16"/>
        <v>4.1923683061888053E-2</v>
      </c>
      <c r="Q217" s="83">
        <f t="shared" si="16"/>
        <v>0.20097508140720155</v>
      </c>
      <c r="R217" s="83">
        <f t="shared" si="16"/>
        <v>8.188116285808783E-2</v>
      </c>
      <c r="S217" s="83">
        <f t="shared" si="16"/>
        <v>6.3563695104232001E-2</v>
      </c>
      <c r="T217" s="83">
        <f t="shared" si="16"/>
        <v>6.3192005772914964E-2</v>
      </c>
      <c r="U217" s="83">
        <f t="shared" si="16"/>
        <v>0.1622043412261652</v>
      </c>
    </row>
    <row r="218" spans="1:21" x14ac:dyDescent="0.2">
      <c r="A218" s="64">
        <f t="shared" ref="A218:A240" si="17">A217+1</f>
        <v>1993</v>
      </c>
      <c r="B218" s="82">
        <f t="shared" ref="B218:K233" si="18">B38/$B38</f>
        <v>1</v>
      </c>
      <c r="C218" s="82">
        <f t="shared" si="18"/>
        <v>0.12690025876787656</v>
      </c>
      <c r="D218" s="82">
        <f t="shared" si="18"/>
        <v>0.21777817739236416</v>
      </c>
      <c r="E218" s="82">
        <f t="shared" si="18"/>
        <v>3.1578461127077566E-2</v>
      </c>
      <c r="F218" s="82">
        <f t="shared" si="18"/>
        <v>4.4590036135591551E-2</v>
      </c>
      <c r="G218" s="82">
        <f t="shared" si="18"/>
        <v>0.19897609260137697</v>
      </c>
      <c r="H218" s="82">
        <f t="shared" si="18"/>
        <v>8.2235893299754059E-2</v>
      </c>
      <c r="I218" s="82">
        <f t="shared" si="18"/>
        <v>6.7936621122711885E-2</v>
      </c>
      <c r="J218" s="82">
        <f t="shared" si="18"/>
        <v>5.452247593563124E-2</v>
      </c>
      <c r="K218" s="82">
        <f t="shared" si="18"/>
        <v>0.17548198361761602</v>
      </c>
      <c r="L218" s="83">
        <f t="shared" si="16"/>
        <v>1</v>
      </c>
      <c r="M218" s="83">
        <f t="shared" si="16"/>
        <v>0.12265522893919141</v>
      </c>
      <c r="N218" s="83">
        <f t="shared" si="16"/>
        <v>0.23039333497674575</v>
      </c>
      <c r="O218" s="83">
        <f t="shared" si="16"/>
        <v>2.8478277263604392E-2</v>
      </c>
      <c r="P218" s="83">
        <f t="shared" si="16"/>
        <v>4.3994536587098398E-2</v>
      </c>
      <c r="Q218" s="83">
        <f t="shared" si="16"/>
        <v>0.20606817495471552</v>
      </c>
      <c r="R218" s="83">
        <f t="shared" si="16"/>
        <v>8.6118084501208961E-2</v>
      </c>
      <c r="S218" s="83">
        <f t="shared" si="16"/>
        <v>6.2394640179808773E-2</v>
      </c>
      <c r="T218" s="83">
        <f t="shared" si="16"/>
        <v>6.0902215048068697E-2</v>
      </c>
      <c r="U218" s="83">
        <f t="shared" si="16"/>
        <v>0.15899550754955802</v>
      </c>
    </row>
    <row r="219" spans="1:21" x14ac:dyDescent="0.2">
      <c r="A219" s="64">
        <f t="shared" si="17"/>
        <v>1994</v>
      </c>
      <c r="B219" s="82">
        <f t="shared" si="18"/>
        <v>1</v>
      </c>
      <c r="C219" s="82">
        <f t="shared" si="18"/>
        <v>0.12999980679468703</v>
      </c>
      <c r="D219" s="82">
        <f t="shared" si="18"/>
        <v>0.21236083936683622</v>
      </c>
      <c r="E219" s="82">
        <f t="shared" si="18"/>
        <v>2.9762095414299038E-2</v>
      </c>
      <c r="F219" s="82">
        <f t="shared" si="18"/>
        <v>4.4791755213225169E-2</v>
      </c>
      <c r="G219" s="82">
        <f t="shared" si="18"/>
        <v>0.19164716900772624</v>
      </c>
      <c r="H219" s="82">
        <f t="shared" si="18"/>
        <v>8.236969100223579E-2</v>
      </c>
      <c r="I219" s="82">
        <f t="shared" si="18"/>
        <v>7.0801599638508572E-2</v>
      </c>
      <c r="J219" s="82">
        <f t="shared" si="18"/>
        <v>5.1446769858954473E-2</v>
      </c>
      <c r="K219" s="82">
        <f t="shared" si="18"/>
        <v>0.18682027370352736</v>
      </c>
      <c r="L219" s="83">
        <f t="shared" si="16"/>
        <v>1</v>
      </c>
      <c r="M219" s="83">
        <f t="shared" si="16"/>
        <v>0.12096591288714692</v>
      </c>
      <c r="N219" s="83">
        <f t="shared" si="16"/>
        <v>0.22836871669429479</v>
      </c>
      <c r="O219" s="83">
        <f t="shared" si="16"/>
        <v>2.9230560845152159E-2</v>
      </c>
      <c r="P219" s="83">
        <f t="shared" si="16"/>
        <v>4.5027169395171977E-2</v>
      </c>
      <c r="Q219" s="83">
        <f t="shared" si="16"/>
        <v>0.2068808446148496</v>
      </c>
      <c r="R219" s="83">
        <f t="shared" si="16"/>
        <v>8.8588392400350463E-2</v>
      </c>
      <c r="S219" s="83">
        <f t="shared" si="16"/>
        <v>6.3857485267560049E-2</v>
      </c>
      <c r="T219" s="83">
        <f t="shared" si="16"/>
        <v>6.018573750466874E-2</v>
      </c>
      <c r="U219" s="83">
        <f t="shared" si="16"/>
        <v>0.15689518039080522</v>
      </c>
    </row>
    <row r="220" spans="1:21" x14ac:dyDescent="0.2">
      <c r="A220" s="64">
        <f t="shared" si="17"/>
        <v>1995</v>
      </c>
      <c r="B220" s="82">
        <f t="shared" si="18"/>
        <v>1</v>
      </c>
      <c r="C220" s="82">
        <f t="shared" si="18"/>
        <v>0.13282082522890903</v>
      </c>
      <c r="D220" s="82">
        <f t="shared" si="18"/>
        <v>0.21304167802948992</v>
      </c>
      <c r="E220" s="82">
        <f t="shared" si="18"/>
        <v>2.8340225517867232E-2</v>
      </c>
      <c r="F220" s="82">
        <f t="shared" si="18"/>
        <v>4.5697548367637529E-2</v>
      </c>
      <c r="G220" s="82">
        <f t="shared" si="18"/>
        <v>0.19058479195941327</v>
      </c>
      <c r="H220" s="82">
        <f t="shared" si="18"/>
        <v>8.3590750445541068E-2</v>
      </c>
      <c r="I220" s="82">
        <f t="shared" si="18"/>
        <v>7.0234533356755599E-2</v>
      </c>
      <c r="J220" s="82">
        <f t="shared" si="18"/>
        <v>4.8105369010162095E-2</v>
      </c>
      <c r="K220" s="82">
        <f t="shared" si="18"/>
        <v>0.18758427808422415</v>
      </c>
      <c r="L220" s="83">
        <f t="shared" si="16"/>
        <v>1</v>
      </c>
      <c r="M220" s="83">
        <f t="shared" si="16"/>
        <v>0.12454669187420288</v>
      </c>
      <c r="N220" s="83">
        <f t="shared" si="16"/>
        <v>0.22802119410464516</v>
      </c>
      <c r="O220" s="83">
        <f t="shared" si="16"/>
        <v>2.890332224749613E-2</v>
      </c>
      <c r="P220" s="83">
        <f t="shared" si="16"/>
        <v>4.6484068773314437E-2</v>
      </c>
      <c r="Q220" s="83">
        <f t="shared" si="16"/>
        <v>0.20530769920419256</v>
      </c>
      <c r="R220" s="83">
        <f t="shared" si="16"/>
        <v>9.1157580618124609E-2</v>
      </c>
      <c r="S220" s="83">
        <f t="shared" si="16"/>
        <v>6.2647244560426904E-2</v>
      </c>
      <c r="T220" s="83">
        <f t="shared" si="16"/>
        <v>5.919605473931476E-2</v>
      </c>
      <c r="U220" s="83">
        <f t="shared" si="16"/>
        <v>0.15373614387828263</v>
      </c>
    </row>
    <row r="221" spans="1:21" x14ac:dyDescent="0.2">
      <c r="A221" s="64">
        <f t="shared" si="17"/>
        <v>1996</v>
      </c>
      <c r="B221" s="82">
        <f t="shared" si="18"/>
        <v>1</v>
      </c>
      <c r="C221" s="82">
        <f t="shared" si="18"/>
        <v>0.12464042097568462</v>
      </c>
      <c r="D221" s="82">
        <f t="shared" si="18"/>
        <v>0.21566120459076829</v>
      </c>
      <c r="E221" s="82">
        <f t="shared" si="18"/>
        <v>2.9471708072607822E-2</v>
      </c>
      <c r="F221" s="82">
        <f t="shared" si="18"/>
        <v>3.6572459697602054E-2</v>
      </c>
      <c r="G221" s="82">
        <f t="shared" si="18"/>
        <v>0.19351834570503734</v>
      </c>
      <c r="H221" s="82">
        <f t="shared" si="18"/>
        <v>8.6105795914732428E-2</v>
      </c>
      <c r="I221" s="82">
        <f t="shared" si="18"/>
        <v>7.1490317482174034E-2</v>
      </c>
      <c r="J221" s="82">
        <f t="shared" si="18"/>
        <v>4.9469996728008905E-2</v>
      </c>
      <c r="K221" s="82">
        <f t="shared" si="18"/>
        <v>0.19306975083338446</v>
      </c>
      <c r="L221" s="83">
        <f t="shared" si="16"/>
        <v>1</v>
      </c>
      <c r="M221" s="83">
        <f t="shared" si="16"/>
        <v>0.12632111333306545</v>
      </c>
      <c r="N221" s="83">
        <f t="shared" si="16"/>
        <v>0.22830659023932087</v>
      </c>
      <c r="O221" s="83">
        <f t="shared" si="16"/>
        <v>2.954781107090965E-2</v>
      </c>
      <c r="P221" s="83">
        <f t="shared" si="16"/>
        <v>3.8015467932266865E-2</v>
      </c>
      <c r="Q221" s="83">
        <f t="shared" si="16"/>
        <v>0.20334811119824492</v>
      </c>
      <c r="R221" s="83">
        <f t="shared" si="16"/>
        <v>9.5160287117831352E-2</v>
      </c>
      <c r="S221" s="83">
        <f t="shared" si="16"/>
        <v>6.3843138874889668E-2</v>
      </c>
      <c r="T221" s="83">
        <f t="shared" si="16"/>
        <v>6.0138655373485776E-2</v>
      </c>
      <c r="U221" s="83">
        <f t="shared" si="16"/>
        <v>0.15531882485998544</v>
      </c>
    </row>
    <row r="222" spans="1:21" x14ac:dyDescent="0.2">
      <c r="A222" s="64">
        <f t="shared" si="17"/>
        <v>1997</v>
      </c>
      <c r="B222" s="82">
        <f t="shared" si="18"/>
        <v>1</v>
      </c>
      <c r="C222" s="82">
        <f t="shared" si="18"/>
        <v>0.12606726404953897</v>
      </c>
      <c r="D222" s="82">
        <f t="shared" si="18"/>
        <v>0.21863129098054382</v>
      </c>
      <c r="E222" s="82">
        <f t="shared" si="18"/>
        <v>2.5511458237817267E-2</v>
      </c>
      <c r="F222" s="82">
        <f t="shared" si="18"/>
        <v>3.6556424687438763E-2</v>
      </c>
      <c r="G222" s="82">
        <f t="shared" si="18"/>
        <v>0.19502056661186803</v>
      </c>
      <c r="H222" s="82">
        <f t="shared" si="18"/>
        <v>8.6628327541047101E-2</v>
      </c>
      <c r="I222" s="82">
        <f t="shared" si="18"/>
        <v>7.1373912671664347E-2</v>
      </c>
      <c r="J222" s="82">
        <f t="shared" si="18"/>
        <v>4.8530314165937852E-2</v>
      </c>
      <c r="K222" s="82">
        <f t="shared" si="18"/>
        <v>0.19168044105414381</v>
      </c>
      <c r="L222" s="83">
        <f t="shared" si="16"/>
        <v>1</v>
      </c>
      <c r="M222" s="83">
        <f t="shared" si="16"/>
        <v>0.12147613850584481</v>
      </c>
      <c r="N222" s="83">
        <f t="shared" si="16"/>
        <v>0.23295165033393239</v>
      </c>
      <c r="O222" s="83">
        <f t="shared" si="16"/>
        <v>2.9553141419288657E-2</v>
      </c>
      <c r="P222" s="83">
        <f t="shared" si="16"/>
        <v>3.8223425416629556E-2</v>
      </c>
      <c r="Q222" s="83">
        <f t="shared" si="16"/>
        <v>0.20451701922998497</v>
      </c>
      <c r="R222" s="83">
        <f t="shared" si="16"/>
        <v>9.9092473932895359E-2</v>
      </c>
      <c r="S222" s="83">
        <f t="shared" si="16"/>
        <v>6.434660036583191E-2</v>
      </c>
      <c r="T222" s="83">
        <f t="shared" si="16"/>
        <v>5.8776897872181481E-2</v>
      </c>
      <c r="U222" s="83">
        <f t="shared" si="16"/>
        <v>0.15106265292341073</v>
      </c>
    </row>
    <row r="223" spans="1:21" x14ac:dyDescent="0.2">
      <c r="A223" s="64">
        <f t="shared" si="17"/>
        <v>1998</v>
      </c>
      <c r="B223" s="82">
        <f t="shared" si="18"/>
        <v>1</v>
      </c>
      <c r="C223" s="82">
        <f t="shared" si="18"/>
        <v>0.12459967499599792</v>
      </c>
      <c r="D223" s="82">
        <f t="shared" si="18"/>
        <v>0.22503041452103892</v>
      </c>
      <c r="E223" s="82">
        <f t="shared" si="18"/>
        <v>2.429467621040636E-2</v>
      </c>
      <c r="F223" s="82">
        <f t="shared" si="18"/>
        <v>4.0015781495986592E-2</v>
      </c>
      <c r="G223" s="82">
        <f t="shared" si="18"/>
        <v>0.19784133916430729</v>
      </c>
      <c r="H223" s="82">
        <f t="shared" si="18"/>
        <v>8.1117000828013722E-2</v>
      </c>
      <c r="I223" s="82">
        <f t="shared" si="18"/>
        <v>6.773031236623181E-2</v>
      </c>
      <c r="J223" s="82">
        <f t="shared" si="18"/>
        <v>4.5723145915513276E-2</v>
      </c>
      <c r="K223" s="82">
        <f t="shared" si="18"/>
        <v>0.19364765450250429</v>
      </c>
      <c r="L223" s="83">
        <f t="shared" si="16"/>
        <v>1</v>
      </c>
      <c r="M223" s="83">
        <f t="shared" si="16"/>
        <v>0.12127799156595152</v>
      </c>
      <c r="N223" s="83">
        <f t="shared" si="16"/>
        <v>0.23938025962738549</v>
      </c>
      <c r="O223" s="83">
        <f t="shared" si="16"/>
        <v>2.9634620404880883E-2</v>
      </c>
      <c r="P223" s="83">
        <f t="shared" si="16"/>
        <v>4.1405041209687583E-2</v>
      </c>
      <c r="Q223" s="83">
        <f t="shared" si="16"/>
        <v>0.20469373688710898</v>
      </c>
      <c r="R223" s="83">
        <f t="shared" si="16"/>
        <v>9.8863441107106015E-2</v>
      </c>
      <c r="S223" s="83">
        <f t="shared" si="16"/>
        <v>6.3093022214137887E-2</v>
      </c>
      <c r="T223" s="83">
        <f t="shared" si="16"/>
        <v>5.583253677106978E-2</v>
      </c>
      <c r="U223" s="83">
        <f t="shared" si="16"/>
        <v>0.14581935021267181</v>
      </c>
    </row>
    <row r="224" spans="1:21" x14ac:dyDescent="0.2">
      <c r="A224" s="64">
        <f t="shared" si="17"/>
        <v>1999</v>
      </c>
      <c r="B224" s="82">
        <f t="shared" si="18"/>
        <v>1</v>
      </c>
      <c r="C224" s="82">
        <f t="shared" si="18"/>
        <v>0.10223221990131209</v>
      </c>
      <c r="D224" s="82">
        <f t="shared" si="18"/>
        <v>0.28273728645901569</v>
      </c>
      <c r="E224" s="82">
        <f t="shared" si="18"/>
        <v>2.1871398936440245E-2</v>
      </c>
      <c r="F224" s="82">
        <f t="shared" si="18"/>
        <v>3.5806980951605789E-2</v>
      </c>
      <c r="G224" s="82">
        <f t="shared" si="18"/>
        <v>0.18113538099080259</v>
      </c>
      <c r="H224" s="82">
        <f t="shared" si="18"/>
        <v>7.369391453285859E-2</v>
      </c>
      <c r="I224" s="82">
        <f t="shared" si="18"/>
        <v>6.8632923525915213E-2</v>
      </c>
      <c r="J224" s="82">
        <f t="shared" si="18"/>
        <v>4.1564007454143903E-2</v>
      </c>
      <c r="K224" s="82">
        <f t="shared" si="18"/>
        <v>0.19232588724790592</v>
      </c>
      <c r="L224" s="83">
        <f t="shared" si="16"/>
        <v>1</v>
      </c>
      <c r="M224" s="83">
        <f t="shared" si="16"/>
        <v>0.11624442033541064</v>
      </c>
      <c r="N224" s="83">
        <f t="shared" si="16"/>
        <v>0.27341246479392434</v>
      </c>
      <c r="O224" s="83">
        <f t="shared" si="16"/>
        <v>2.8858462450612233E-2</v>
      </c>
      <c r="P224" s="83">
        <f t="shared" si="16"/>
        <v>3.7357646939533244E-2</v>
      </c>
      <c r="Q224" s="83">
        <f t="shared" si="16"/>
        <v>0.19219804934918724</v>
      </c>
      <c r="R224" s="83">
        <f t="shared" si="16"/>
        <v>9.6865359149565913E-2</v>
      </c>
      <c r="S224" s="83">
        <f t="shared" si="16"/>
        <v>6.4461098130987105E-2</v>
      </c>
      <c r="T224" s="83">
        <f t="shared" si="16"/>
        <v>5.2925363222736825E-2</v>
      </c>
      <c r="U224" s="83">
        <f t="shared" si="16"/>
        <v>0.13767713562804246</v>
      </c>
    </row>
    <row r="225" spans="1:21" x14ac:dyDescent="0.2">
      <c r="A225" s="64">
        <f t="shared" si="17"/>
        <v>2000</v>
      </c>
      <c r="B225" s="82">
        <f t="shared" si="18"/>
        <v>1</v>
      </c>
      <c r="C225" s="82">
        <f t="shared" si="18"/>
        <v>9.1324900116014338E-2</v>
      </c>
      <c r="D225" s="82">
        <f t="shared" si="18"/>
        <v>0.24623413961167129</v>
      </c>
      <c r="E225" s="82">
        <f t="shared" si="18"/>
        <v>2.4660580337938113E-2</v>
      </c>
      <c r="F225" s="82">
        <f t="shared" si="18"/>
        <v>3.8952399897013046E-2</v>
      </c>
      <c r="G225" s="82">
        <f t="shared" si="18"/>
        <v>0.18586079124379151</v>
      </c>
      <c r="H225" s="82">
        <f t="shared" si="18"/>
        <v>8.116790772385897E-2</v>
      </c>
      <c r="I225" s="82">
        <f t="shared" si="18"/>
        <v>8.0284044717537556E-2</v>
      </c>
      <c r="J225" s="82">
        <f t="shared" si="18"/>
        <v>4.2652619435603216E-2</v>
      </c>
      <c r="K225" s="82">
        <f t="shared" si="18"/>
        <v>0.20886261691657193</v>
      </c>
      <c r="L225" s="83">
        <f t="shared" si="16"/>
        <v>1</v>
      </c>
      <c r="M225" s="83">
        <f t="shared" si="16"/>
        <v>0.11449559323894676</v>
      </c>
      <c r="N225" s="83">
        <f t="shared" si="16"/>
        <v>0.25975137951821214</v>
      </c>
      <c r="O225" s="83">
        <f t="shared" si="16"/>
        <v>3.0049358614338991E-2</v>
      </c>
      <c r="P225" s="83">
        <f t="shared" si="16"/>
        <v>3.8148304550283001E-2</v>
      </c>
      <c r="Q225" s="83">
        <f t="shared" si="16"/>
        <v>0.190826694397108</v>
      </c>
      <c r="R225" s="83">
        <f t="shared" si="16"/>
        <v>0.10440127138902841</v>
      </c>
      <c r="S225" s="83">
        <f t="shared" si="16"/>
        <v>7.1217676713673336E-2</v>
      </c>
      <c r="T225" s="83">
        <f t="shared" si="16"/>
        <v>5.2967214999461963E-2</v>
      </c>
      <c r="U225" s="83">
        <f t="shared" si="16"/>
        <v>0.13814250657894733</v>
      </c>
    </row>
    <row r="226" spans="1:21" x14ac:dyDescent="0.2">
      <c r="A226" s="64">
        <f t="shared" si="17"/>
        <v>2001</v>
      </c>
      <c r="B226" s="82">
        <f t="shared" si="18"/>
        <v>1</v>
      </c>
      <c r="C226" s="82">
        <f t="shared" si="18"/>
        <v>8.4777646241228702E-2</v>
      </c>
      <c r="D226" s="82">
        <f t="shared" si="18"/>
        <v>0.21238131769392865</v>
      </c>
      <c r="E226" s="82">
        <f t="shared" si="18"/>
        <v>2.8154482843976245E-2</v>
      </c>
      <c r="F226" s="82">
        <f t="shared" si="18"/>
        <v>4.6033888285234595E-2</v>
      </c>
      <c r="G226" s="82">
        <f t="shared" si="18"/>
        <v>0.1902671014047739</v>
      </c>
      <c r="H226" s="82">
        <f t="shared" si="18"/>
        <v>8.1617059813402837E-2</v>
      </c>
      <c r="I226" s="82">
        <f t="shared" si="18"/>
        <v>8.9749597550132107E-2</v>
      </c>
      <c r="J226" s="82">
        <f t="shared" si="18"/>
        <v>4.4054967540691027E-2</v>
      </c>
      <c r="K226" s="82">
        <f t="shared" si="18"/>
        <v>0.22296393862663191</v>
      </c>
      <c r="L226" s="83">
        <f t="shared" si="16"/>
        <v>1</v>
      </c>
      <c r="M226" s="83">
        <f t="shared" si="16"/>
        <v>0.11500588219191576</v>
      </c>
      <c r="N226" s="83">
        <f t="shared" si="16"/>
        <v>0.23412498365597398</v>
      </c>
      <c r="O226" s="83">
        <f t="shared" si="16"/>
        <v>3.0989490697100375E-2</v>
      </c>
      <c r="P226" s="83">
        <f t="shared" si="16"/>
        <v>4.3231463095097893E-2</v>
      </c>
      <c r="Q226" s="83">
        <f t="shared" si="16"/>
        <v>0.19268210778012379</v>
      </c>
      <c r="R226" s="83">
        <f t="shared" si="16"/>
        <v>0.1129439615808534</v>
      </c>
      <c r="S226" s="83">
        <f t="shared" si="16"/>
        <v>7.751957065012835E-2</v>
      </c>
      <c r="T226" s="83">
        <f t="shared" si="16"/>
        <v>5.3862724897144679E-2</v>
      </c>
      <c r="U226" s="83">
        <f t="shared" si="16"/>
        <v>0.13963981545166179</v>
      </c>
    </row>
    <row r="227" spans="1:21" x14ac:dyDescent="0.2">
      <c r="A227" s="64">
        <f t="shared" si="17"/>
        <v>2002</v>
      </c>
      <c r="B227" s="82">
        <f t="shared" si="18"/>
        <v>1</v>
      </c>
      <c r="C227" s="82">
        <f t="shared" si="18"/>
        <v>8.1786778706557664E-2</v>
      </c>
      <c r="D227" s="82">
        <f t="shared" si="18"/>
        <v>0.20774953667881699</v>
      </c>
      <c r="E227" s="82">
        <f t="shared" si="18"/>
        <v>2.6168258201655921E-2</v>
      </c>
      <c r="F227" s="82">
        <f t="shared" si="18"/>
        <v>4.4838152890192516E-2</v>
      </c>
      <c r="G227" s="82">
        <f t="shared" si="18"/>
        <v>0.18363234111105053</v>
      </c>
      <c r="H227" s="82">
        <f t="shared" si="18"/>
        <v>8.7111262397293915E-2</v>
      </c>
      <c r="I227" s="82">
        <f t="shared" si="18"/>
        <v>9.5404981568378858E-2</v>
      </c>
      <c r="J227" s="82">
        <f t="shared" si="18"/>
        <v>4.2915207834089808E-2</v>
      </c>
      <c r="K227" s="82">
        <f t="shared" si="18"/>
        <v>0.23039348061196374</v>
      </c>
      <c r="L227" s="83">
        <f t="shared" si="16"/>
        <v>1</v>
      </c>
      <c r="M227" s="83">
        <f t="shared" si="16"/>
        <v>0.10777894995349702</v>
      </c>
      <c r="N227" s="83">
        <f t="shared" si="16"/>
        <v>0.23445705683887721</v>
      </c>
      <c r="O227" s="83">
        <f t="shared" si="16"/>
        <v>3.1625270860767447E-2</v>
      </c>
      <c r="P227" s="83">
        <f t="shared" si="16"/>
        <v>4.1236033327705188E-2</v>
      </c>
      <c r="Q227" s="83">
        <f t="shared" si="16"/>
        <v>0.18963012555080841</v>
      </c>
      <c r="R227" s="83">
        <f t="shared" si="16"/>
        <v>0.12257859219391547</v>
      </c>
      <c r="S227" s="83">
        <f t="shared" si="16"/>
        <v>8.0306200144859688E-2</v>
      </c>
      <c r="T227" s="83">
        <f t="shared" si="16"/>
        <v>5.3092982492857314E-2</v>
      </c>
      <c r="U227" s="83">
        <f t="shared" si="16"/>
        <v>0.13929478863671249</v>
      </c>
    </row>
    <row r="228" spans="1:21" x14ac:dyDescent="0.2">
      <c r="A228" s="64">
        <f t="shared" si="17"/>
        <v>2003</v>
      </c>
      <c r="B228" s="82">
        <f t="shared" si="18"/>
        <v>1</v>
      </c>
      <c r="C228" s="82">
        <f t="shared" si="18"/>
        <v>8.382573884751672E-2</v>
      </c>
      <c r="D228" s="82">
        <f t="shared" si="18"/>
        <v>0.20419762329473606</v>
      </c>
      <c r="E228" s="82">
        <f t="shared" si="18"/>
        <v>2.5803395260012366E-2</v>
      </c>
      <c r="F228" s="82">
        <f t="shared" si="18"/>
        <v>4.4256737657332575E-2</v>
      </c>
      <c r="G228" s="82">
        <f t="shared" si="18"/>
        <v>0.18316291629806378</v>
      </c>
      <c r="H228" s="82">
        <f t="shared" si="18"/>
        <v>9.1260877563906884E-2</v>
      </c>
      <c r="I228" s="82">
        <f t="shared" si="18"/>
        <v>9.796477123123136E-2</v>
      </c>
      <c r="J228" s="82">
        <f t="shared" si="18"/>
        <v>4.0931156107371816E-2</v>
      </c>
      <c r="K228" s="82">
        <f t="shared" si="18"/>
        <v>0.22859678373982842</v>
      </c>
      <c r="L228" s="83">
        <f t="shared" si="16"/>
        <v>1</v>
      </c>
      <c r="M228" s="83">
        <f t="shared" si="16"/>
        <v>0.10832883267482103</v>
      </c>
      <c r="N228" s="83">
        <f t="shared" si="16"/>
        <v>0.23791589088894155</v>
      </c>
      <c r="O228" s="83">
        <f t="shared" si="16"/>
        <v>3.1330789223375573E-2</v>
      </c>
      <c r="P228" s="83">
        <f t="shared" si="16"/>
        <v>4.0463909721032774E-2</v>
      </c>
      <c r="Q228" s="83">
        <f t="shared" si="16"/>
        <v>0.18348234791704685</v>
      </c>
      <c r="R228" s="83">
        <f t="shared" si="16"/>
        <v>0.13047232603650788</v>
      </c>
      <c r="S228" s="83">
        <f t="shared" si="16"/>
        <v>8.2659362457161975E-2</v>
      </c>
      <c r="T228" s="83">
        <f t="shared" si="16"/>
        <v>5.104377368503156E-2</v>
      </c>
      <c r="U228" s="83">
        <f t="shared" si="16"/>
        <v>0.13430276739608077</v>
      </c>
    </row>
    <row r="229" spans="1:21" x14ac:dyDescent="0.2">
      <c r="A229" s="64">
        <f t="shared" si="17"/>
        <v>2004</v>
      </c>
      <c r="B229" s="82">
        <f t="shared" si="18"/>
        <v>1</v>
      </c>
      <c r="C229" s="82">
        <f t="shared" si="18"/>
        <v>8.2573776271159902E-2</v>
      </c>
      <c r="D229" s="82">
        <f t="shared" si="18"/>
        <v>0.20969942018982804</v>
      </c>
      <c r="E229" s="82">
        <f t="shared" si="18"/>
        <v>2.7758553610123238E-2</v>
      </c>
      <c r="F229" s="82">
        <f t="shared" si="18"/>
        <v>4.5292804239857709E-2</v>
      </c>
      <c r="G229" s="82">
        <f t="shared" si="18"/>
        <v>0.18582860138742119</v>
      </c>
      <c r="H229" s="82">
        <f t="shared" si="18"/>
        <v>9.2532454549804577E-2</v>
      </c>
      <c r="I229" s="82">
        <f t="shared" si="18"/>
        <v>9.899223019360319E-2</v>
      </c>
      <c r="J229" s="82">
        <f t="shared" si="18"/>
        <v>3.8239661251817651E-2</v>
      </c>
      <c r="K229" s="82">
        <f t="shared" si="18"/>
        <v>0.21908249830638454</v>
      </c>
      <c r="L229" s="83">
        <f t="shared" si="16"/>
        <v>1</v>
      </c>
      <c r="M229" s="83">
        <f t="shared" si="16"/>
        <v>0.10415518784808678</v>
      </c>
      <c r="N229" s="83">
        <f t="shared" si="16"/>
        <v>0.2361157255207397</v>
      </c>
      <c r="O229" s="83">
        <f t="shared" si="16"/>
        <v>3.1115107369196149E-2</v>
      </c>
      <c r="P229" s="83">
        <f t="shared" si="16"/>
        <v>4.1043179036787295E-2</v>
      </c>
      <c r="Q229" s="83">
        <f t="shared" si="16"/>
        <v>0.18198699533020082</v>
      </c>
      <c r="R229" s="83">
        <f t="shared" si="16"/>
        <v>0.13952571194178198</v>
      </c>
      <c r="S229" s="83">
        <f t="shared" si="16"/>
        <v>8.588424206473208E-2</v>
      </c>
      <c r="T229" s="83">
        <f t="shared" si="16"/>
        <v>5.0165622892497874E-2</v>
      </c>
      <c r="U229" s="83">
        <f t="shared" si="16"/>
        <v>0.13000822799597722</v>
      </c>
    </row>
    <row r="230" spans="1:21" x14ac:dyDescent="0.2">
      <c r="A230" s="64">
        <f t="shared" si="17"/>
        <v>2005</v>
      </c>
      <c r="B230" s="82">
        <f t="shared" si="18"/>
        <v>1</v>
      </c>
      <c r="C230" s="82">
        <f t="shared" si="18"/>
        <v>8.5890872460194279E-2</v>
      </c>
      <c r="D230" s="82">
        <f t="shared" si="18"/>
        <v>0.2088137312691028</v>
      </c>
      <c r="E230" s="82">
        <f t="shared" si="18"/>
        <v>2.6128750088715111E-2</v>
      </c>
      <c r="F230" s="82">
        <f t="shared" si="18"/>
        <v>4.3312965122430588E-2</v>
      </c>
      <c r="G230" s="82">
        <f t="shared" si="18"/>
        <v>0.18757829521133287</v>
      </c>
      <c r="H230" s="82">
        <f t="shared" si="18"/>
        <v>9.3269665330404677E-2</v>
      </c>
      <c r="I230" s="82">
        <f t="shared" si="18"/>
        <v>0.10315657238796429</v>
      </c>
      <c r="J230" s="82">
        <f t="shared" si="18"/>
        <v>3.4942055332792148E-2</v>
      </c>
      <c r="K230" s="82">
        <f t="shared" si="18"/>
        <v>0.21690709279706319</v>
      </c>
      <c r="L230" s="83">
        <f t="shared" si="16"/>
        <v>1</v>
      </c>
      <c r="M230" s="83">
        <f t="shared" si="16"/>
        <v>0.10208911286959875</v>
      </c>
      <c r="N230" s="83">
        <f t="shared" si="16"/>
        <v>0.24578316624081759</v>
      </c>
      <c r="O230" s="83">
        <f t="shared" si="16"/>
        <v>3.0961995620636888E-2</v>
      </c>
      <c r="P230" s="83">
        <f t="shared" si="16"/>
        <v>3.8482721006975418E-2</v>
      </c>
      <c r="Q230" s="83">
        <f t="shared" si="16"/>
        <v>0.17788826089844303</v>
      </c>
      <c r="R230" s="83">
        <f t="shared" si="16"/>
        <v>0.14375519057853919</v>
      </c>
      <c r="S230" s="83">
        <f t="shared" si="16"/>
        <v>8.6285043709639797E-2</v>
      </c>
      <c r="T230" s="83">
        <f t="shared" si="16"/>
        <v>4.8494630327904582E-2</v>
      </c>
      <c r="U230" s="83">
        <f t="shared" si="16"/>
        <v>0.12625987874744476</v>
      </c>
    </row>
    <row r="231" spans="1:21" x14ac:dyDescent="0.2">
      <c r="A231" s="64">
        <f t="shared" si="17"/>
        <v>2006</v>
      </c>
      <c r="B231" s="82">
        <f t="shared" si="18"/>
        <v>1</v>
      </c>
      <c r="C231" s="82">
        <f t="shared" si="18"/>
        <v>8.5156756079958859E-2</v>
      </c>
      <c r="D231" s="82">
        <f t="shared" si="18"/>
        <v>0.20925160609789639</v>
      </c>
      <c r="E231" s="82">
        <f t="shared" si="18"/>
        <v>2.2244280323158148E-2</v>
      </c>
      <c r="F231" s="82">
        <f t="shared" si="18"/>
        <v>4.7125066403315825E-2</v>
      </c>
      <c r="G231" s="82">
        <f t="shared" si="18"/>
        <v>0.18689229825779891</v>
      </c>
      <c r="H231" s="82">
        <f t="shared" si="18"/>
        <v>9.5743429931388735E-2</v>
      </c>
      <c r="I231" s="82">
        <f t="shared" si="18"/>
        <v>0.10881300565936104</v>
      </c>
      <c r="J231" s="82">
        <f t="shared" si="18"/>
        <v>3.1896155283522507E-2</v>
      </c>
      <c r="K231" s="82">
        <f t="shared" si="18"/>
        <v>0.21287740196360719</v>
      </c>
      <c r="L231" s="83">
        <f t="shared" si="16"/>
        <v>1</v>
      </c>
      <c r="M231" s="83">
        <f t="shared" si="16"/>
        <v>0.10551833840491523</v>
      </c>
      <c r="N231" s="83">
        <f t="shared" si="16"/>
        <v>0.25001045134505701</v>
      </c>
      <c r="O231" s="83">
        <f t="shared" si="16"/>
        <v>3.0119435448233173E-2</v>
      </c>
      <c r="P231" s="83">
        <f t="shared" si="16"/>
        <v>4.1715213174031478E-2</v>
      </c>
      <c r="Q231" s="83">
        <f t="shared" si="16"/>
        <v>0.17105615537795324</v>
      </c>
      <c r="R231" s="83">
        <f t="shared" si="16"/>
        <v>0.14573173563383729</v>
      </c>
      <c r="S231" s="83">
        <f t="shared" si="16"/>
        <v>9.090472761947252E-2</v>
      </c>
      <c r="T231" s="83">
        <f t="shared" si="16"/>
        <v>4.6463536138961301E-2</v>
      </c>
      <c r="U231" s="83">
        <f t="shared" si="16"/>
        <v>0.11848040685753881</v>
      </c>
    </row>
    <row r="232" spans="1:21" x14ac:dyDescent="0.2">
      <c r="A232" s="64">
        <f t="shared" si="17"/>
        <v>2007</v>
      </c>
      <c r="B232" s="82">
        <f t="shared" si="18"/>
        <v>1</v>
      </c>
      <c r="C232" s="82">
        <f t="shared" si="18"/>
        <v>8.0908736161556416E-2</v>
      </c>
      <c r="D232" s="82">
        <f t="shared" si="18"/>
        <v>0.20640663383336758</v>
      </c>
      <c r="E232" s="82">
        <f t="shared" si="18"/>
        <v>1.8517276838246666E-2</v>
      </c>
      <c r="F232" s="82">
        <f t="shared" si="18"/>
        <v>5.423780547152416E-2</v>
      </c>
      <c r="G232" s="82">
        <f t="shared" si="18"/>
        <v>0.18906114275830319</v>
      </c>
      <c r="H232" s="82">
        <f t="shared" si="18"/>
        <v>9.5744633102396934E-2</v>
      </c>
      <c r="I232" s="82">
        <f t="shared" si="18"/>
        <v>0.11207160382708957</v>
      </c>
      <c r="J232" s="82">
        <f t="shared" si="18"/>
        <v>3.0450330127195543E-2</v>
      </c>
      <c r="K232" s="82">
        <f t="shared" si="18"/>
        <v>0.2126018378803248</v>
      </c>
      <c r="L232" s="83">
        <f t="shared" si="16"/>
        <v>1</v>
      </c>
      <c r="M232" s="83">
        <f t="shared" si="16"/>
        <v>0.10362067965694664</v>
      </c>
      <c r="N232" s="83">
        <f t="shared" si="16"/>
        <v>0.24871195176913191</v>
      </c>
      <c r="O232" s="83">
        <f t="shared" si="16"/>
        <v>2.8660729279515816E-2</v>
      </c>
      <c r="P232" s="83">
        <f t="shared" si="16"/>
        <v>4.70350052296813E-2</v>
      </c>
      <c r="Q232" s="83">
        <f t="shared" si="16"/>
        <v>0.16961448694470777</v>
      </c>
      <c r="R232" s="83">
        <f t="shared" si="16"/>
        <v>0.14883163528110765</v>
      </c>
      <c r="S232" s="83">
        <f t="shared" si="16"/>
        <v>9.4404204741660724E-2</v>
      </c>
      <c r="T232" s="83">
        <f t="shared" si="16"/>
        <v>4.520695325396018E-2</v>
      </c>
      <c r="U232" s="83">
        <f t="shared" si="16"/>
        <v>0.11391435384328802</v>
      </c>
    </row>
    <row r="233" spans="1:21" x14ac:dyDescent="0.2">
      <c r="A233" s="64">
        <f t="shared" si="17"/>
        <v>2008</v>
      </c>
      <c r="B233" s="82">
        <f t="shared" si="18"/>
        <v>1</v>
      </c>
      <c r="C233" s="82">
        <f t="shared" si="18"/>
        <v>6.8600116337568615E-2</v>
      </c>
      <c r="D233" s="82">
        <f t="shared" si="18"/>
        <v>0.19573904894280594</v>
      </c>
      <c r="E233" s="82">
        <f t="shared" si="18"/>
        <v>1.8449584187465149E-2</v>
      </c>
      <c r="F233" s="82">
        <f t="shared" si="18"/>
        <v>5.8874690006175519E-2</v>
      </c>
      <c r="G233" s="82">
        <f t="shared" si="18"/>
        <v>0.19091665996614521</v>
      </c>
      <c r="H233" s="82">
        <f t="shared" si="18"/>
        <v>9.6510644397336046E-2</v>
      </c>
      <c r="I233" s="82">
        <f t="shared" si="18"/>
        <v>0.11852510235775415</v>
      </c>
      <c r="J233" s="82">
        <f t="shared" si="18"/>
        <v>3.0053588393215366E-2</v>
      </c>
      <c r="K233" s="82">
        <f t="shared" si="18"/>
        <v>0.22233056541154039</v>
      </c>
      <c r="L233" s="83">
        <f t="shared" ref="L233:U240" si="19">L53/$L53</f>
        <v>1</v>
      </c>
      <c r="M233" s="83">
        <f t="shared" si="19"/>
        <v>9.7526405960625617E-2</v>
      </c>
      <c r="N233" s="83">
        <f t="shared" si="19"/>
        <v>0.23297707583828578</v>
      </c>
      <c r="O233" s="83">
        <f t="shared" si="19"/>
        <v>2.7719925624327405E-2</v>
      </c>
      <c r="P233" s="83">
        <f t="shared" si="19"/>
        <v>5.2419574630371328E-2</v>
      </c>
      <c r="Q233" s="83">
        <f t="shared" si="19"/>
        <v>0.17056375288566217</v>
      </c>
      <c r="R233" s="83">
        <f t="shared" si="19"/>
        <v>0.15570220436099627</v>
      </c>
      <c r="S233" s="83">
        <f t="shared" si="19"/>
        <v>0.10119968603233252</v>
      </c>
      <c r="T233" s="83">
        <f t="shared" si="19"/>
        <v>4.6148946943366957E-2</v>
      </c>
      <c r="U233" s="83">
        <f t="shared" si="19"/>
        <v>0.11574242772403195</v>
      </c>
    </row>
    <row r="234" spans="1:21" x14ac:dyDescent="0.2">
      <c r="A234" s="64">
        <f t="shared" si="17"/>
        <v>2009</v>
      </c>
      <c r="B234" s="82">
        <f t="shared" ref="B234:K240" si="20">B54/$B54</f>
        <v>1</v>
      </c>
      <c r="C234" s="82">
        <f t="shared" si="20"/>
        <v>7.0483677354004015E-2</v>
      </c>
      <c r="D234" s="82">
        <f t="shared" si="20"/>
        <v>0.17128810574467507</v>
      </c>
      <c r="E234" s="82">
        <f t="shared" si="20"/>
        <v>2.8025642021644197E-2</v>
      </c>
      <c r="F234" s="82">
        <f t="shared" si="20"/>
        <v>6.0690783522491867E-2</v>
      </c>
      <c r="G234" s="82">
        <f t="shared" si="20"/>
        <v>0.17089462591291182</v>
      </c>
      <c r="H234" s="82">
        <f t="shared" si="20"/>
        <v>8.8673054336510237E-2</v>
      </c>
      <c r="I234" s="82">
        <f t="shared" si="20"/>
        <v>0.12840967604908798</v>
      </c>
      <c r="J234" s="82">
        <f t="shared" si="20"/>
        <v>2.979336728975009E-2</v>
      </c>
      <c r="K234" s="82">
        <f t="shared" si="20"/>
        <v>0.25174106776893052</v>
      </c>
      <c r="L234" s="83">
        <f t="shared" si="19"/>
        <v>1</v>
      </c>
      <c r="M234" s="83">
        <f t="shared" si="19"/>
        <v>9.5222715463521512E-2</v>
      </c>
      <c r="N234" s="83">
        <f t="shared" si="19"/>
        <v>0.2246699208009206</v>
      </c>
      <c r="O234" s="83">
        <f t="shared" si="19"/>
        <v>2.8750334587022322E-2</v>
      </c>
      <c r="P234" s="83">
        <f t="shared" si="19"/>
        <v>5.1058017430661178E-2</v>
      </c>
      <c r="Q234" s="83">
        <f t="shared" si="19"/>
        <v>0.16095633454459177</v>
      </c>
      <c r="R234" s="83">
        <f t="shared" si="19"/>
        <v>0.16098303079444987</v>
      </c>
      <c r="S234" s="83">
        <f t="shared" si="19"/>
        <v>0.1087396263222429</v>
      </c>
      <c r="T234" s="83">
        <f t="shared" si="19"/>
        <v>4.7424939236848936E-2</v>
      </c>
      <c r="U234" s="83">
        <f t="shared" si="19"/>
        <v>0.12219508081974094</v>
      </c>
    </row>
    <row r="235" spans="1:21" x14ac:dyDescent="0.2">
      <c r="A235" s="64">
        <f t="shared" si="17"/>
        <v>2010</v>
      </c>
      <c r="B235" s="82">
        <f t="shared" si="20"/>
        <v>1</v>
      </c>
      <c r="C235" s="82">
        <f t="shared" si="20"/>
        <v>6.8394899119063879E-2</v>
      </c>
      <c r="D235" s="82">
        <f t="shared" si="20"/>
        <v>0.16870764753878417</v>
      </c>
      <c r="E235" s="82">
        <f t="shared" si="20"/>
        <v>2.5144686131505698E-2</v>
      </c>
      <c r="F235" s="82">
        <f t="shared" si="20"/>
        <v>5.5388392719108732E-2</v>
      </c>
      <c r="G235" s="82">
        <f t="shared" si="20"/>
        <v>0.16264436409175631</v>
      </c>
      <c r="H235" s="82">
        <f t="shared" si="20"/>
        <v>9.2685195690004135E-2</v>
      </c>
      <c r="I235" s="82">
        <f t="shared" si="20"/>
        <v>0.13182120941356265</v>
      </c>
      <c r="J235" s="82">
        <f t="shared" si="20"/>
        <v>2.9095676913667993E-2</v>
      </c>
      <c r="K235" s="82">
        <f t="shared" si="20"/>
        <v>0.2661179283825465</v>
      </c>
      <c r="L235" s="83">
        <f t="shared" si="19"/>
        <v>1</v>
      </c>
      <c r="M235" s="83">
        <f t="shared" si="19"/>
        <v>9.6993397440672341E-2</v>
      </c>
      <c r="N235" s="83">
        <f t="shared" si="19"/>
        <v>0.22307791464129764</v>
      </c>
      <c r="O235" s="83">
        <f t="shared" si="19"/>
        <v>2.8204210905836469E-2</v>
      </c>
      <c r="P235" s="83">
        <f t="shared" si="19"/>
        <v>4.6774318083496205E-2</v>
      </c>
      <c r="Q235" s="83">
        <f t="shared" si="19"/>
        <v>0.16012381323689648</v>
      </c>
      <c r="R235" s="83">
        <f t="shared" si="19"/>
        <v>0.16436249264857125</v>
      </c>
      <c r="S235" s="83">
        <f t="shared" si="19"/>
        <v>0.11196994841579561</v>
      </c>
      <c r="T235" s="83">
        <f t="shared" si="19"/>
        <v>4.685429829152167E-2</v>
      </c>
      <c r="U235" s="83">
        <f t="shared" si="19"/>
        <v>0.12163960633591231</v>
      </c>
    </row>
    <row r="236" spans="1:21" x14ac:dyDescent="0.2">
      <c r="A236" s="64">
        <f t="shared" si="17"/>
        <v>2011</v>
      </c>
      <c r="B236" s="82">
        <f t="shared" si="20"/>
        <v>1</v>
      </c>
      <c r="C236" s="82">
        <f t="shared" si="20"/>
        <v>6.0874328268445944E-2</v>
      </c>
      <c r="D236" s="82">
        <f t="shared" si="20"/>
        <v>0.16638596883483167</v>
      </c>
      <c r="E236" s="82">
        <f t="shared" si="20"/>
        <v>2.3195211392293007E-2</v>
      </c>
      <c r="F236" s="82">
        <f t="shared" si="20"/>
        <v>5.159935041476868E-2</v>
      </c>
      <c r="G236" s="82">
        <f t="shared" si="20"/>
        <v>0.16503931852472625</v>
      </c>
      <c r="H236" s="82">
        <f t="shared" si="20"/>
        <v>9.5960073483352615E-2</v>
      </c>
      <c r="I236" s="82">
        <f t="shared" si="20"/>
        <v>0.13716346213008634</v>
      </c>
      <c r="J236" s="82">
        <f t="shared" si="20"/>
        <v>2.9118087748187194E-2</v>
      </c>
      <c r="K236" s="82">
        <f t="shared" si="20"/>
        <v>0.27066419920331047</v>
      </c>
      <c r="L236" s="83">
        <f t="shared" si="19"/>
        <v>1</v>
      </c>
      <c r="M236" s="83">
        <f t="shared" si="19"/>
        <v>9.3575862268811011E-2</v>
      </c>
      <c r="N236" s="83">
        <f t="shared" si="19"/>
        <v>0.22201086480735932</v>
      </c>
      <c r="O236" s="83">
        <f t="shared" si="19"/>
        <v>2.7725609503828776E-2</v>
      </c>
      <c r="P236" s="83">
        <f t="shared" si="19"/>
        <v>4.3158361614423171E-2</v>
      </c>
      <c r="Q236" s="83">
        <f t="shared" si="19"/>
        <v>0.15969432157965097</v>
      </c>
      <c r="R236" s="83">
        <f t="shared" si="19"/>
        <v>0.17065765044303999</v>
      </c>
      <c r="S236" s="83">
        <f t="shared" si="19"/>
        <v>0.11720885800100816</v>
      </c>
      <c r="T236" s="83">
        <f t="shared" si="19"/>
        <v>4.6471706196821838E-2</v>
      </c>
      <c r="U236" s="83">
        <f t="shared" si="19"/>
        <v>0.11949676558505674</v>
      </c>
    </row>
    <row r="237" spans="1:21" x14ac:dyDescent="0.2">
      <c r="A237" s="64">
        <f t="shared" si="17"/>
        <v>2012</v>
      </c>
      <c r="B237" s="82">
        <f t="shared" si="20"/>
        <v>1</v>
      </c>
      <c r="C237" s="82">
        <f t="shared" si="20"/>
        <v>5.7649374166765063E-2</v>
      </c>
      <c r="D237" s="82">
        <f t="shared" si="20"/>
        <v>0.16174978325558464</v>
      </c>
      <c r="E237" s="82">
        <f t="shared" si="20"/>
        <v>2.4582369758104402E-2</v>
      </c>
      <c r="F237" s="82">
        <f t="shared" si="20"/>
        <v>5.3648960293054868E-2</v>
      </c>
      <c r="G237" s="82">
        <f t="shared" si="20"/>
        <v>0.1626269454142632</v>
      </c>
      <c r="H237" s="82">
        <f t="shared" si="20"/>
        <v>9.7848235941934189E-2</v>
      </c>
      <c r="I237" s="82">
        <f t="shared" si="20"/>
        <v>0.14218940392153129</v>
      </c>
      <c r="J237" s="82">
        <f t="shared" si="20"/>
        <v>2.9131615651051733E-2</v>
      </c>
      <c r="K237" s="82">
        <f t="shared" si="20"/>
        <v>0.27057331159771153</v>
      </c>
      <c r="L237" s="83">
        <f t="shared" si="19"/>
        <v>1</v>
      </c>
      <c r="M237" s="83">
        <f t="shared" si="19"/>
        <v>9.3305230054463589E-2</v>
      </c>
      <c r="N237" s="83">
        <f t="shared" si="19"/>
        <v>0.22283478407553248</v>
      </c>
      <c r="O237" s="83">
        <f t="shared" si="19"/>
        <v>2.8140189369337962E-2</v>
      </c>
      <c r="P237" s="83">
        <f t="shared" si="19"/>
        <v>4.3467526232251752E-2</v>
      </c>
      <c r="Q237" s="83">
        <f t="shared" si="19"/>
        <v>0.15773995865334325</v>
      </c>
      <c r="R237" s="83">
        <f t="shared" si="19"/>
        <v>0.17207580297885378</v>
      </c>
      <c r="S237" s="83">
        <f t="shared" si="19"/>
        <v>0.12053783537876474</v>
      </c>
      <c r="T237" s="83">
        <f t="shared" si="19"/>
        <v>4.562549220258847E-2</v>
      </c>
      <c r="U237" s="83">
        <f t="shared" si="19"/>
        <v>0.11627318105486398</v>
      </c>
    </row>
    <row r="238" spans="1:21" x14ac:dyDescent="0.2">
      <c r="A238" s="64">
        <f t="shared" si="17"/>
        <v>2013</v>
      </c>
      <c r="B238" s="82">
        <f t="shared" si="20"/>
        <v>1</v>
      </c>
      <c r="C238" s="82">
        <f t="shared" si="20"/>
        <v>5.3376447544869851E-2</v>
      </c>
      <c r="D238" s="82">
        <f t="shared" si="20"/>
        <v>0.15697212758502493</v>
      </c>
      <c r="E238" s="82">
        <f t="shared" si="20"/>
        <v>2.6129739608884827E-2</v>
      </c>
      <c r="F238" s="82">
        <f t="shared" si="20"/>
        <v>5.455882420560175E-2</v>
      </c>
      <c r="G238" s="82">
        <f t="shared" si="20"/>
        <v>0.16013986121450646</v>
      </c>
      <c r="H238" s="82">
        <f t="shared" si="20"/>
        <v>0.10118932969446295</v>
      </c>
      <c r="I238" s="82">
        <f t="shared" si="20"/>
        <v>0.1423195335251537</v>
      </c>
      <c r="J238" s="82">
        <f t="shared" si="20"/>
        <v>2.936526993601208E-2</v>
      </c>
      <c r="K238" s="82">
        <f t="shared" si="20"/>
        <v>0.27594886668548751</v>
      </c>
      <c r="L238" s="83">
        <f t="shared" si="19"/>
        <v>1</v>
      </c>
      <c r="M238" s="83">
        <f t="shared" si="19"/>
        <v>8.9631065363919168E-2</v>
      </c>
      <c r="N238" s="83">
        <f t="shared" si="19"/>
        <v>0.22371474727972449</v>
      </c>
      <c r="O238" s="83">
        <f t="shared" si="19"/>
        <v>2.6422346303849983E-2</v>
      </c>
      <c r="P238" s="83">
        <f t="shared" si="19"/>
        <v>4.3388871832196127E-2</v>
      </c>
      <c r="Q238" s="83">
        <f t="shared" si="19"/>
        <v>0.1577825085849657</v>
      </c>
      <c r="R238" s="83">
        <f t="shared" si="19"/>
        <v>0.17377655531077291</v>
      </c>
      <c r="S238" s="83">
        <f t="shared" si="19"/>
        <v>0.12408323040665442</v>
      </c>
      <c r="T238" s="83">
        <f t="shared" si="19"/>
        <v>4.5603336914235897E-2</v>
      </c>
      <c r="U238" s="83">
        <f t="shared" si="19"/>
        <v>0.1155973380036813</v>
      </c>
    </row>
    <row r="239" spans="1:21" x14ac:dyDescent="0.2">
      <c r="A239" s="64">
        <f t="shared" si="17"/>
        <v>2014</v>
      </c>
      <c r="B239" s="82">
        <f t="shared" si="20"/>
        <v>1</v>
      </c>
      <c r="C239" s="82">
        <f t="shared" si="20"/>
        <v>5.1738306771440812E-2</v>
      </c>
      <c r="D239" s="82">
        <f t="shared" si="20"/>
        <v>0.15335216127902698</v>
      </c>
      <c r="E239" s="82">
        <f t="shared" si="20"/>
        <v>2.3594355219401997E-2</v>
      </c>
      <c r="F239" s="82">
        <f t="shared" si="20"/>
        <v>5.5322182003672948E-2</v>
      </c>
      <c r="G239" s="82">
        <f t="shared" si="20"/>
        <v>0.1627491546360702</v>
      </c>
      <c r="H239" s="82">
        <f t="shared" si="20"/>
        <v>0.10161631710531757</v>
      </c>
      <c r="I239" s="82">
        <f t="shared" si="20"/>
        <v>0.14662869534206704</v>
      </c>
      <c r="J239" s="82">
        <f t="shared" si="20"/>
        <v>2.9083857285072595E-2</v>
      </c>
      <c r="K239" s="82">
        <f t="shared" si="20"/>
        <v>0.27591497035792983</v>
      </c>
      <c r="L239" s="83">
        <f t="shared" si="19"/>
        <v>1</v>
      </c>
      <c r="M239" s="83">
        <f t="shared" si="19"/>
        <v>8.955262442997243E-2</v>
      </c>
      <c r="N239" s="83">
        <f t="shared" si="19"/>
        <v>0.22057491003232493</v>
      </c>
      <c r="O239" s="83">
        <f t="shared" si="19"/>
        <v>2.5769957086247967E-2</v>
      </c>
      <c r="P239" s="83">
        <f t="shared" si="19"/>
        <v>4.3101857727409813E-2</v>
      </c>
      <c r="Q239" s="83">
        <f t="shared" si="19"/>
        <v>0.15754165015704136</v>
      </c>
      <c r="R239" s="83">
        <f t="shared" si="19"/>
        <v>0.17712114110278826</v>
      </c>
      <c r="S239" s="83">
        <f t="shared" si="19"/>
        <v>0.12607383503520497</v>
      </c>
      <c r="T239" s="83">
        <f t="shared" si="19"/>
        <v>4.5636666571899881E-2</v>
      </c>
      <c r="U239" s="83">
        <f t="shared" si="19"/>
        <v>0.11462735785711031</v>
      </c>
    </row>
    <row r="240" spans="1:21" x14ac:dyDescent="0.2">
      <c r="A240" s="64">
        <f t="shared" si="17"/>
        <v>2015</v>
      </c>
      <c r="B240" s="82">
        <f t="shared" si="20"/>
        <v>1</v>
      </c>
      <c r="C240" s="82">
        <f>C60/$B60</f>
        <v>4.9230025316069632E-2</v>
      </c>
      <c r="D240" s="82">
        <f t="shared" si="20"/>
        <v>0.14595796490107626</v>
      </c>
      <c r="E240" s="82">
        <f t="shared" si="20"/>
        <v>2.3290693247745801E-2</v>
      </c>
      <c r="F240" s="82">
        <f t="shared" si="20"/>
        <v>5.7174818102830795E-2</v>
      </c>
      <c r="G240" s="82">
        <f t="shared" si="20"/>
        <v>0.16055491150669768</v>
      </c>
      <c r="H240" s="82">
        <f t="shared" si="20"/>
        <v>0.10299519034933716</v>
      </c>
      <c r="I240" s="82">
        <f t="shared" si="20"/>
        <v>0.15200704324020403</v>
      </c>
      <c r="J240" s="82">
        <f t="shared" si="20"/>
        <v>2.9944560810927147E-2</v>
      </c>
      <c r="K240" s="82">
        <f t="shared" si="20"/>
        <v>0.27884479252511496</v>
      </c>
      <c r="L240" s="83">
        <f t="shared" si="19"/>
        <v>1</v>
      </c>
      <c r="M240" s="83">
        <f t="shared" si="19"/>
        <v>8.3422568996544474E-2</v>
      </c>
      <c r="N240" s="83">
        <f t="shared" si="19"/>
        <v>0.21436329937552182</v>
      </c>
      <c r="O240" s="83">
        <f t="shared" si="19"/>
        <v>2.5952089566139095E-2</v>
      </c>
      <c r="P240" s="83">
        <f t="shared" si="19"/>
        <v>4.3747125256296315E-2</v>
      </c>
      <c r="Q240" s="83">
        <f t="shared" si="19"/>
        <v>0.15871134623611061</v>
      </c>
      <c r="R240" s="83">
        <f t="shared" si="19"/>
        <v>0.18070515309850485</v>
      </c>
      <c r="S240" s="83">
        <f t="shared" si="19"/>
        <v>0.13214361882674544</v>
      </c>
      <c r="T240" s="83">
        <f t="shared" si="19"/>
        <v>4.6776428245410381E-2</v>
      </c>
      <c r="U240" s="83">
        <f t="shared" si="19"/>
        <v>0.114178370398727</v>
      </c>
    </row>
    <row r="241" spans="1:21" x14ac:dyDescent="0.2">
      <c r="A241" s="6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</row>
    <row r="242" spans="1:21" x14ac:dyDescent="0.2">
      <c r="A242" s="64"/>
      <c r="B242" s="84"/>
      <c r="C242" s="84"/>
      <c r="D242" s="84"/>
      <c r="E242" s="84"/>
      <c r="F242" s="84"/>
      <c r="G242" s="7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</row>
    <row r="243" spans="1:21" x14ac:dyDescent="0.2">
      <c r="A243" s="56" t="s">
        <v>19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</row>
    <row r="244" spans="1:21" x14ac:dyDescent="0.2">
      <c r="A244" s="59"/>
      <c r="B244" s="75" t="s">
        <v>109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</row>
    <row r="245" spans="1:21" x14ac:dyDescent="0.2">
      <c r="A245" s="61" t="s">
        <v>99</v>
      </c>
      <c r="B245" s="56" t="s">
        <v>110</v>
      </c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</row>
    <row r="246" spans="1:21" x14ac:dyDescent="0.2">
      <c r="A246" s="61" t="s">
        <v>100</v>
      </c>
      <c r="B246" s="76" t="s">
        <v>111</v>
      </c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</row>
    <row r="247" spans="1:21" x14ac:dyDescent="0.2">
      <c r="A247" s="61" t="s">
        <v>101</v>
      </c>
      <c r="B247" s="76" t="s">
        <v>112</v>
      </c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</row>
    <row r="248" spans="1:21" x14ac:dyDescent="0.2">
      <c r="A248" s="61" t="s">
        <v>102</v>
      </c>
      <c r="B248" s="76" t="s">
        <v>113</v>
      </c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</row>
    <row r="249" spans="1:21" x14ac:dyDescent="0.2">
      <c r="A249" s="61" t="s">
        <v>103</v>
      </c>
      <c r="B249" s="76" t="s">
        <v>114</v>
      </c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</row>
    <row r="250" spans="1:21" x14ac:dyDescent="0.2">
      <c r="A250" s="61" t="s">
        <v>104</v>
      </c>
      <c r="B250" s="76" t="s">
        <v>115</v>
      </c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</row>
    <row r="251" spans="1:21" x14ac:dyDescent="0.2">
      <c r="A251" s="61" t="s">
        <v>105</v>
      </c>
      <c r="B251" s="76" t="s">
        <v>116</v>
      </c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</row>
    <row r="252" spans="1:21" x14ac:dyDescent="0.2">
      <c r="A252" s="61" t="s">
        <v>106</v>
      </c>
      <c r="B252" s="76" t="s">
        <v>117</v>
      </c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</row>
    <row r="253" spans="1:21" x14ac:dyDescent="0.2">
      <c r="A253" s="61" t="s">
        <v>107</v>
      </c>
      <c r="B253" s="76" t="s">
        <v>118</v>
      </c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</row>
    <row r="254" spans="1:21" x14ac:dyDescent="0.2">
      <c r="A254" s="61" t="s">
        <v>108</v>
      </c>
      <c r="B254" s="76" t="s">
        <v>119</v>
      </c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</row>
    <row r="255" spans="1:21" x14ac:dyDescent="0.2">
      <c r="A255" s="59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</row>
    <row r="256" spans="1:21" x14ac:dyDescent="0.2">
      <c r="A256" s="59"/>
      <c r="B256" s="77" t="s">
        <v>120</v>
      </c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</row>
    <row r="257" spans="1:21" x14ac:dyDescent="0.2">
      <c r="A257" s="62" t="s">
        <v>99</v>
      </c>
      <c r="B257" s="56" t="s">
        <v>110</v>
      </c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</row>
    <row r="258" spans="1:21" x14ac:dyDescent="0.2">
      <c r="A258" s="62" t="s">
        <v>100</v>
      </c>
      <c r="B258" s="76" t="s">
        <v>111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</row>
    <row r="259" spans="1:21" x14ac:dyDescent="0.2">
      <c r="A259" s="62" t="s">
        <v>101</v>
      </c>
      <c r="B259" s="76" t="s">
        <v>112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</row>
    <row r="260" spans="1:21" x14ac:dyDescent="0.2">
      <c r="A260" s="62" t="s">
        <v>102</v>
      </c>
      <c r="B260" s="76" t="s">
        <v>113</v>
      </c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</row>
    <row r="261" spans="1:21" x14ac:dyDescent="0.2">
      <c r="A261" s="62" t="s">
        <v>103</v>
      </c>
      <c r="B261" s="76" t="s">
        <v>114</v>
      </c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</row>
    <row r="262" spans="1:21" x14ac:dyDescent="0.2">
      <c r="A262" s="62" t="s">
        <v>104</v>
      </c>
      <c r="B262" s="76" t="s">
        <v>115</v>
      </c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</row>
    <row r="263" spans="1:21" x14ac:dyDescent="0.2">
      <c r="A263" s="62" t="s">
        <v>105</v>
      </c>
      <c r="B263" s="76" t="s">
        <v>116</v>
      </c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</row>
    <row r="264" spans="1:21" x14ac:dyDescent="0.2">
      <c r="A264" s="62" t="s">
        <v>106</v>
      </c>
      <c r="B264" s="76" t="s">
        <v>117</v>
      </c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</row>
    <row r="265" spans="1:21" x14ac:dyDescent="0.2">
      <c r="A265" s="62" t="s">
        <v>107</v>
      </c>
      <c r="B265" s="76" t="s">
        <v>118</v>
      </c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</row>
    <row r="266" spans="1:21" x14ac:dyDescent="0.2">
      <c r="A266" s="62" t="s">
        <v>108</v>
      </c>
      <c r="B266" s="76" t="s">
        <v>119</v>
      </c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</row>
    <row r="267" spans="1:21" x14ac:dyDescent="0.2">
      <c r="A267" s="59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</row>
    <row r="268" spans="1:21" x14ac:dyDescent="0.2">
      <c r="A268" s="59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</row>
    <row r="269" spans="1:21" x14ac:dyDescent="0.2">
      <c r="A269" s="59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</row>
    <row r="270" spans="1:21" s="58" customFormat="1" x14ac:dyDescent="0.2">
      <c r="A270" s="56" t="s">
        <v>97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</row>
    <row r="271" spans="1:21" s="58" customFormat="1" x14ac:dyDescent="0.2">
      <c r="A271" s="56" t="s">
        <v>98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</row>
    <row r="272" spans="1:21" s="58" customFormat="1" x14ac:dyDescent="0.2">
      <c r="A272" s="56" t="s">
        <v>125</v>
      </c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</row>
    <row r="273" spans="1:21" s="58" customFormat="1" x14ac:dyDescent="0.2">
      <c r="A273" s="56" t="s">
        <v>126</v>
      </c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</row>
    <row r="274" spans="1:21" x14ac:dyDescent="0.2">
      <c r="A274" s="59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</row>
    <row r="275" spans="1:21" s="85" customFormat="1" x14ac:dyDescent="0.2">
      <c r="A275" s="59"/>
      <c r="B275" s="73" t="s">
        <v>3</v>
      </c>
      <c r="C275" s="73" t="s">
        <v>4</v>
      </c>
      <c r="D275" s="73" t="s">
        <v>5</v>
      </c>
      <c r="E275" s="73" t="s">
        <v>6</v>
      </c>
      <c r="F275" s="73" t="s">
        <v>7</v>
      </c>
      <c r="G275" s="73" t="s">
        <v>8</v>
      </c>
      <c r="H275" s="73" t="s">
        <v>9</v>
      </c>
      <c r="I275" s="73" t="s">
        <v>10</v>
      </c>
      <c r="J275" s="73" t="s">
        <v>11</v>
      </c>
      <c r="K275" s="73" t="s">
        <v>12</v>
      </c>
      <c r="L275" s="59"/>
      <c r="M275" s="59"/>
      <c r="N275" s="59"/>
      <c r="O275" s="59"/>
      <c r="P275" s="59"/>
      <c r="Q275" s="59"/>
      <c r="R275" s="59"/>
      <c r="S275" s="59"/>
      <c r="T275" s="59"/>
      <c r="U275" s="59"/>
    </row>
    <row r="276" spans="1:21" x14ac:dyDescent="0.2">
      <c r="A276" s="64">
        <v>1960</v>
      </c>
      <c r="B276" s="86">
        <f t="shared" ref="B276:K291" si="21">(B5/L5)*100</f>
        <v>1.6236181411063484</v>
      </c>
      <c r="C276" s="86">
        <f t="shared" si="21"/>
        <v>1.6382170304390005</v>
      </c>
      <c r="D276" s="86">
        <f t="shared" si="21"/>
        <v>1.8884745650354771</v>
      </c>
      <c r="E276" s="86">
        <f t="shared" si="21"/>
        <v>1.4353350257194257</v>
      </c>
      <c r="F276" s="86">
        <f t="shared" si="21"/>
        <v>2.2428543644840904</v>
      </c>
      <c r="G276" s="86">
        <f t="shared" si="21"/>
        <v>1.4637822197994388</v>
      </c>
      <c r="H276" s="86">
        <f t="shared" si="21"/>
        <v>2.6304487249066111</v>
      </c>
      <c r="I276" s="86">
        <f t="shared" si="21"/>
        <v>1.581873111257907</v>
      </c>
      <c r="J276" s="86">
        <f t="shared" si="21"/>
        <v>3.363767295463127</v>
      </c>
      <c r="K276" s="86">
        <f t="shared" si="21"/>
        <v>0.95949227648762103</v>
      </c>
      <c r="L276" s="74"/>
      <c r="M276" s="74"/>
      <c r="N276" s="74"/>
      <c r="O276" s="74"/>
      <c r="P276" s="74"/>
      <c r="Q276" s="74"/>
      <c r="R276" s="74"/>
      <c r="S276" s="74"/>
      <c r="T276" s="74"/>
      <c r="U276" s="74"/>
    </row>
    <row r="277" spans="1:21" x14ac:dyDescent="0.2">
      <c r="A277" s="64">
        <v>1961</v>
      </c>
      <c r="B277" s="86">
        <f t="shared" si="21"/>
        <v>1.6787161303947622</v>
      </c>
      <c r="C277" s="86">
        <f t="shared" si="21"/>
        <v>1.5882965666702362</v>
      </c>
      <c r="D277" s="86">
        <f t="shared" si="21"/>
        <v>1.9788530424263522</v>
      </c>
      <c r="E277" s="86">
        <f t="shared" si="21"/>
        <v>1.5271702977158825</v>
      </c>
      <c r="F277" s="86">
        <f t="shared" si="21"/>
        <v>2.358411503638802</v>
      </c>
      <c r="G277" s="86">
        <f t="shared" si="21"/>
        <v>1.5361023648016199</v>
      </c>
      <c r="H277" s="86">
        <f t="shared" si="21"/>
        <v>2.8378223829139961</v>
      </c>
      <c r="I277" s="86">
        <f t="shared" si="21"/>
        <v>1.3984832999494492</v>
      </c>
      <c r="J277" s="86">
        <f t="shared" si="21"/>
        <v>3.4945921580467756</v>
      </c>
      <c r="K277" s="86">
        <f t="shared" si="21"/>
        <v>1.0486187724038225</v>
      </c>
      <c r="L277" s="74"/>
      <c r="M277" s="74"/>
      <c r="N277" s="74"/>
      <c r="O277" s="74"/>
      <c r="P277" s="74"/>
      <c r="Q277" s="74"/>
      <c r="R277" s="74"/>
      <c r="S277" s="74"/>
      <c r="T277" s="74"/>
      <c r="U277" s="74"/>
    </row>
    <row r="278" spans="1:21" x14ac:dyDescent="0.2">
      <c r="A278" s="64">
        <v>1962</v>
      </c>
      <c r="B278" s="86">
        <f t="shared" si="21"/>
        <v>1.6885786523393946</v>
      </c>
      <c r="C278" s="86">
        <f t="shared" si="21"/>
        <v>1.6255528083559196</v>
      </c>
      <c r="D278" s="86">
        <f t="shared" si="21"/>
        <v>1.9726583359266383</v>
      </c>
      <c r="E278" s="86">
        <f t="shared" si="21"/>
        <v>1.5786935397781225</v>
      </c>
      <c r="F278" s="86">
        <f t="shared" si="21"/>
        <v>2.4176718540622222</v>
      </c>
      <c r="G278" s="86">
        <f t="shared" si="21"/>
        <v>1.4944126864423888</v>
      </c>
      <c r="H278" s="86">
        <f t="shared" si="21"/>
        <v>2.949597835955303</v>
      </c>
      <c r="I278" s="86">
        <f t="shared" si="21"/>
        <v>1.4859727450278926</v>
      </c>
      <c r="J278" s="86">
        <f t="shared" si="21"/>
        <v>3.5533173641961255</v>
      </c>
      <c r="K278" s="86">
        <f t="shared" si="21"/>
        <v>1.054402764054962</v>
      </c>
      <c r="L278" s="74"/>
      <c r="M278" s="74"/>
      <c r="N278" s="74"/>
      <c r="O278" s="74"/>
      <c r="P278" s="74"/>
      <c r="Q278" s="74"/>
      <c r="R278" s="74"/>
      <c r="S278" s="74"/>
      <c r="T278" s="74"/>
      <c r="U278" s="74"/>
    </row>
    <row r="279" spans="1:21" x14ac:dyDescent="0.2">
      <c r="A279" s="64">
        <v>1963</v>
      </c>
      <c r="B279" s="86">
        <f t="shared" si="21"/>
        <v>1.721514963361382</v>
      </c>
      <c r="C279" s="86">
        <f t="shared" si="21"/>
        <v>1.649711144038905</v>
      </c>
      <c r="D279" s="86">
        <f t="shared" si="21"/>
        <v>1.9998963988508627</v>
      </c>
      <c r="E279" s="86">
        <f t="shared" si="21"/>
        <v>1.6935399964833353</v>
      </c>
      <c r="F279" s="86">
        <f t="shared" si="21"/>
        <v>2.4565957245322187</v>
      </c>
      <c r="G279" s="86">
        <f t="shared" si="21"/>
        <v>1.5257762401353363</v>
      </c>
      <c r="H279" s="86">
        <f t="shared" si="21"/>
        <v>3.1369720663138798</v>
      </c>
      <c r="I279" s="86">
        <f t="shared" si="21"/>
        <v>1.685521680751962</v>
      </c>
      <c r="J279" s="86">
        <f t="shared" si="21"/>
        <v>3.6305250988918347</v>
      </c>
      <c r="K279" s="86">
        <f t="shared" si="21"/>
        <v>1.0759711867013986</v>
      </c>
      <c r="L279" s="74"/>
      <c r="M279" s="74"/>
      <c r="N279" s="74"/>
      <c r="O279" s="74"/>
      <c r="P279" s="74"/>
      <c r="Q279" s="74"/>
      <c r="R279" s="74"/>
      <c r="S279" s="74"/>
      <c r="T279" s="74"/>
      <c r="U279" s="74"/>
    </row>
    <row r="280" spans="1:21" x14ac:dyDescent="0.2">
      <c r="A280" s="64">
        <v>1964</v>
      </c>
      <c r="B280" s="86">
        <f t="shared" si="21"/>
        <v>1.7519876957836189</v>
      </c>
      <c r="C280" s="86">
        <f t="shared" si="21"/>
        <v>1.6826052508361247</v>
      </c>
      <c r="D280" s="86">
        <f t="shared" si="21"/>
        <v>2.0269693575195848</v>
      </c>
      <c r="E280" s="86">
        <f t="shared" si="21"/>
        <v>1.7188063893772469</v>
      </c>
      <c r="F280" s="86">
        <f t="shared" si="21"/>
        <v>2.4786448318544561</v>
      </c>
      <c r="G280" s="86">
        <f t="shared" si="21"/>
        <v>1.5676344075754505</v>
      </c>
      <c r="H280" s="86">
        <f t="shared" si="21"/>
        <v>3.2820564631484359</v>
      </c>
      <c r="I280" s="86">
        <f t="shared" si="21"/>
        <v>1.5737134053693285</v>
      </c>
      <c r="J280" s="86">
        <f t="shared" si="21"/>
        <v>3.6508411478939538</v>
      </c>
      <c r="K280" s="86">
        <f t="shared" si="21"/>
        <v>1.1019220634414666</v>
      </c>
      <c r="L280" s="74"/>
      <c r="M280" s="74"/>
      <c r="N280" s="74"/>
      <c r="O280" s="74"/>
      <c r="P280" s="74"/>
      <c r="Q280" s="74"/>
      <c r="R280" s="74"/>
      <c r="S280" s="74"/>
      <c r="T280" s="74"/>
      <c r="U280" s="74"/>
    </row>
    <row r="281" spans="1:21" x14ac:dyDescent="0.2">
      <c r="A281" s="64">
        <v>1965</v>
      </c>
      <c r="B281" s="86">
        <f t="shared" si="21"/>
        <v>1.7367928681340343</v>
      </c>
      <c r="C281" s="86">
        <f t="shared" si="21"/>
        <v>1.7185942948443187</v>
      </c>
      <c r="D281" s="86">
        <f t="shared" si="21"/>
        <v>1.9220633896006705</v>
      </c>
      <c r="E281" s="86">
        <f t="shared" si="21"/>
        <v>1.7137690804712811</v>
      </c>
      <c r="F281" s="86">
        <f t="shared" si="21"/>
        <v>2.5254349772522175</v>
      </c>
      <c r="G281" s="86">
        <f t="shared" si="21"/>
        <v>1.5034611759173377</v>
      </c>
      <c r="H281" s="86">
        <f t="shared" si="21"/>
        <v>3.2119868449433575</v>
      </c>
      <c r="I281" s="86">
        <f t="shared" si="21"/>
        <v>1.9759863592827258</v>
      </c>
      <c r="J281" s="86">
        <f t="shared" si="21"/>
        <v>3.6540392762111669</v>
      </c>
      <c r="K281" s="86">
        <f t="shared" si="21"/>
        <v>1.1151651998356222</v>
      </c>
      <c r="L281" s="74"/>
      <c r="M281" s="74"/>
      <c r="N281" s="74"/>
      <c r="O281" s="74"/>
      <c r="P281" s="74"/>
      <c r="Q281" s="74"/>
      <c r="R281" s="74"/>
      <c r="S281" s="74"/>
      <c r="T281" s="74"/>
      <c r="U281" s="74"/>
    </row>
    <row r="282" spans="1:21" x14ac:dyDescent="0.2">
      <c r="A282" s="64">
        <v>1966</v>
      </c>
      <c r="B282" s="86">
        <f t="shared" si="21"/>
        <v>1.7575716042425491</v>
      </c>
      <c r="C282" s="86">
        <f t="shared" si="21"/>
        <v>1.6964608834713235</v>
      </c>
      <c r="D282" s="86">
        <f t="shared" si="21"/>
        <v>1.9354717784271231</v>
      </c>
      <c r="E282" s="86">
        <f t="shared" si="21"/>
        <v>1.673847670942832</v>
      </c>
      <c r="F282" s="86">
        <f t="shared" si="21"/>
        <v>2.5295214416167031</v>
      </c>
      <c r="G282" s="86">
        <f t="shared" si="21"/>
        <v>1.5205179647529057</v>
      </c>
      <c r="H282" s="86">
        <f t="shared" si="21"/>
        <v>3.2177430937694207</v>
      </c>
      <c r="I282" s="86">
        <f t="shared" si="21"/>
        <v>1.931502918633798</v>
      </c>
      <c r="J282" s="86">
        <f t="shared" si="21"/>
        <v>3.6589361393526985</v>
      </c>
      <c r="K282" s="86">
        <f t="shared" si="21"/>
        <v>1.1956391620115157</v>
      </c>
      <c r="L282" s="74"/>
      <c r="M282" s="74"/>
      <c r="N282" s="74"/>
      <c r="O282" s="74"/>
      <c r="P282" s="74"/>
      <c r="Q282" s="74"/>
      <c r="R282" s="74"/>
      <c r="S282" s="74"/>
      <c r="T282" s="74"/>
      <c r="U282" s="74"/>
    </row>
    <row r="283" spans="1:21" x14ac:dyDescent="0.2">
      <c r="A283" s="64">
        <v>1967</v>
      </c>
      <c r="B283" s="86">
        <f t="shared" si="21"/>
        <v>1.7976054598405431</v>
      </c>
      <c r="C283" s="86">
        <f t="shared" si="21"/>
        <v>1.7008906983307097</v>
      </c>
      <c r="D283" s="86">
        <f t="shared" si="21"/>
        <v>1.975229832676493</v>
      </c>
      <c r="E283" s="86">
        <f t="shared" si="21"/>
        <v>1.6573681580080928</v>
      </c>
      <c r="F283" s="86">
        <f t="shared" si="21"/>
        <v>2.5929815881700575</v>
      </c>
      <c r="G283" s="86">
        <f t="shared" si="21"/>
        <v>1.5676474099754847</v>
      </c>
      <c r="H283" s="86">
        <f t="shared" si="21"/>
        <v>3.201565400990289</v>
      </c>
      <c r="I283" s="86">
        <f t="shared" si="21"/>
        <v>1.7492140659348872</v>
      </c>
      <c r="J283" s="86">
        <f t="shared" si="21"/>
        <v>3.673602943023766</v>
      </c>
      <c r="K283" s="86">
        <f t="shared" si="21"/>
        <v>1.2683469488905943</v>
      </c>
      <c r="L283" s="74"/>
      <c r="M283" s="74"/>
      <c r="N283" s="74"/>
      <c r="O283" s="74"/>
      <c r="P283" s="74"/>
      <c r="Q283" s="74"/>
      <c r="R283" s="74"/>
      <c r="S283" s="74"/>
      <c r="T283" s="74"/>
      <c r="U283" s="74"/>
    </row>
    <row r="284" spans="1:21" x14ac:dyDescent="0.2">
      <c r="A284" s="64">
        <v>1968</v>
      </c>
      <c r="B284" s="86">
        <f t="shared" si="21"/>
        <v>1.8349167807335716</v>
      </c>
      <c r="C284" s="86">
        <f t="shared" si="21"/>
        <v>1.7317221951370094</v>
      </c>
      <c r="D284" s="86">
        <f t="shared" si="21"/>
        <v>2.0105358693362714</v>
      </c>
      <c r="E284" s="86">
        <f t="shared" si="21"/>
        <v>1.6499923597179937</v>
      </c>
      <c r="F284" s="86">
        <f t="shared" si="21"/>
        <v>2.6503621535726687</v>
      </c>
      <c r="G284" s="86">
        <f t="shared" si="21"/>
        <v>1.6093947532408985</v>
      </c>
      <c r="H284" s="86">
        <f t="shared" si="21"/>
        <v>3.1813926295379549</v>
      </c>
      <c r="I284" s="86">
        <f t="shared" si="21"/>
        <v>1.605477229324821</v>
      </c>
      <c r="J284" s="86">
        <f t="shared" si="21"/>
        <v>3.6474352174957301</v>
      </c>
      <c r="K284" s="86">
        <f t="shared" si="21"/>
        <v>1.3361386494438303</v>
      </c>
      <c r="L284" s="74"/>
      <c r="M284" s="74"/>
      <c r="N284" s="74"/>
      <c r="O284" s="74"/>
      <c r="P284" s="74"/>
      <c r="Q284" s="74"/>
      <c r="R284" s="74"/>
      <c r="S284" s="74"/>
      <c r="T284" s="74"/>
      <c r="U284" s="74"/>
    </row>
    <row r="285" spans="1:21" x14ac:dyDescent="0.2">
      <c r="A285" s="64">
        <v>1969</v>
      </c>
      <c r="B285" s="86">
        <f t="shared" si="21"/>
        <v>1.9171751747464345</v>
      </c>
      <c r="C285" s="86">
        <f t="shared" si="21"/>
        <v>1.7209101105227467</v>
      </c>
      <c r="D285" s="86">
        <f t="shared" si="21"/>
        <v>2.0711796201246537</v>
      </c>
      <c r="E285" s="86">
        <f t="shared" si="21"/>
        <v>1.6936033837973077</v>
      </c>
      <c r="F285" s="86">
        <f t="shared" si="21"/>
        <v>2.8302982508476635</v>
      </c>
      <c r="G285" s="86">
        <f t="shared" si="21"/>
        <v>1.7427558875954861</v>
      </c>
      <c r="H285" s="86">
        <f t="shared" si="21"/>
        <v>3.3626622989933983</v>
      </c>
      <c r="I285" s="86">
        <f t="shared" si="21"/>
        <v>1.6352616857079278</v>
      </c>
      <c r="J285" s="86">
        <f t="shared" si="21"/>
        <v>3.8743626330645875</v>
      </c>
      <c r="K285" s="86">
        <f t="shared" si="21"/>
        <v>1.4079618329234223</v>
      </c>
      <c r="L285" s="74"/>
      <c r="M285" s="74"/>
      <c r="N285" s="74"/>
      <c r="O285" s="74"/>
      <c r="P285" s="74"/>
      <c r="Q285" s="74"/>
      <c r="R285" s="74"/>
      <c r="S285" s="74"/>
      <c r="T285" s="74"/>
      <c r="U285" s="74"/>
    </row>
    <row r="286" spans="1:21" x14ac:dyDescent="0.2">
      <c r="A286" s="64">
        <v>1970</v>
      </c>
      <c r="B286" s="86">
        <f t="shared" si="21"/>
        <v>2.0574640588284767</v>
      </c>
      <c r="C286" s="86">
        <f t="shared" si="21"/>
        <v>1.855172652637999</v>
      </c>
      <c r="D286" s="86">
        <f t="shared" si="21"/>
        <v>2.2266423373934354</v>
      </c>
      <c r="E286" s="86">
        <f t="shared" si="21"/>
        <v>1.7273352844879981</v>
      </c>
      <c r="F286" s="86">
        <f t="shared" si="21"/>
        <v>3.0628077167371162</v>
      </c>
      <c r="G286" s="86">
        <f t="shared" si="21"/>
        <v>1.8793026453949171</v>
      </c>
      <c r="H286" s="86">
        <f t="shared" si="21"/>
        <v>3.5619909419118914</v>
      </c>
      <c r="I286" s="86">
        <f t="shared" si="21"/>
        <v>2.1203848843890434</v>
      </c>
      <c r="J286" s="86">
        <f t="shared" si="21"/>
        <v>4.0757459296296421</v>
      </c>
      <c r="K286" s="86">
        <f t="shared" si="21"/>
        <v>1.4695892172902263</v>
      </c>
      <c r="L286" s="74"/>
      <c r="M286" s="74"/>
      <c r="N286" s="74"/>
      <c r="O286" s="74"/>
      <c r="P286" s="74"/>
      <c r="Q286" s="74"/>
      <c r="R286" s="74"/>
      <c r="S286" s="74"/>
      <c r="T286" s="74"/>
      <c r="U286" s="74"/>
    </row>
    <row r="287" spans="1:21" x14ac:dyDescent="0.2">
      <c r="A287" s="64">
        <v>1971</v>
      </c>
      <c r="B287" s="86">
        <f t="shared" si="21"/>
        <v>2.1077392400784829</v>
      </c>
      <c r="C287" s="86">
        <f t="shared" si="21"/>
        <v>1.7593419392687457</v>
      </c>
      <c r="D287" s="86">
        <f t="shared" si="21"/>
        <v>2.3243628766364832</v>
      </c>
      <c r="E287" s="86">
        <f t="shared" si="21"/>
        <v>1.7782022638943806</v>
      </c>
      <c r="F287" s="86">
        <f t="shared" si="21"/>
        <v>3.2330033913142744</v>
      </c>
      <c r="G287" s="86">
        <f t="shared" si="21"/>
        <v>1.982850909267182</v>
      </c>
      <c r="H287" s="86">
        <f t="shared" si="21"/>
        <v>3.6917647541723184</v>
      </c>
      <c r="I287" s="86">
        <f t="shared" si="21"/>
        <v>2.1045657067140762</v>
      </c>
      <c r="J287" s="86">
        <f t="shared" si="21"/>
        <v>4.085461773125358</v>
      </c>
      <c r="K287" s="86">
        <f t="shared" si="21"/>
        <v>1.5868446078538636</v>
      </c>
      <c r="L287" s="74"/>
      <c r="M287" s="74"/>
      <c r="N287" s="74"/>
      <c r="O287" s="74"/>
      <c r="P287" s="74"/>
      <c r="Q287" s="74"/>
      <c r="R287" s="74"/>
      <c r="S287" s="74"/>
      <c r="T287" s="74"/>
      <c r="U287" s="74"/>
    </row>
    <row r="288" spans="1:21" x14ac:dyDescent="0.2">
      <c r="A288" s="64">
        <v>1972</v>
      </c>
      <c r="B288" s="86">
        <f t="shared" si="21"/>
        <v>2.2429103426741124</v>
      </c>
      <c r="C288" s="86">
        <f t="shared" si="21"/>
        <v>1.8900575465803811</v>
      </c>
      <c r="D288" s="86">
        <f t="shared" si="21"/>
        <v>2.4587665788934081</v>
      </c>
      <c r="E288" s="86">
        <f t="shared" si="21"/>
        <v>1.8811707487267852</v>
      </c>
      <c r="F288" s="86">
        <f t="shared" si="21"/>
        <v>3.2723174205041472</v>
      </c>
      <c r="G288" s="86">
        <f t="shared" si="21"/>
        <v>2.0484349792780945</v>
      </c>
      <c r="H288" s="86">
        <f t="shared" si="21"/>
        <v>3.794320799352171</v>
      </c>
      <c r="I288" s="86">
        <f t="shared" si="21"/>
        <v>2.5094974640765675</v>
      </c>
      <c r="J288" s="86">
        <f t="shared" si="21"/>
        <v>4.1749592979748096</v>
      </c>
      <c r="K288" s="86">
        <f t="shared" si="21"/>
        <v>1.7642861924510786</v>
      </c>
      <c r="L288" s="74"/>
      <c r="M288" s="74"/>
      <c r="N288" s="74"/>
      <c r="O288" s="74"/>
      <c r="P288" s="74"/>
      <c r="Q288" s="74"/>
      <c r="R288" s="74"/>
      <c r="S288" s="74"/>
      <c r="T288" s="74"/>
      <c r="U288" s="74"/>
    </row>
    <row r="289" spans="1:21" x14ac:dyDescent="0.2">
      <c r="A289" s="64">
        <v>1973</v>
      </c>
      <c r="B289" s="86">
        <f t="shared" si="21"/>
        <v>2.5757676580122699</v>
      </c>
      <c r="C289" s="86">
        <f t="shared" si="21"/>
        <v>2.2275598799512313</v>
      </c>
      <c r="D289" s="86">
        <f t="shared" si="21"/>
        <v>2.9013640910639298</v>
      </c>
      <c r="E289" s="86">
        <f t="shared" si="21"/>
        <v>1.9220471465052729</v>
      </c>
      <c r="F289" s="86">
        <f t="shared" si="21"/>
        <v>3.7984019041866448</v>
      </c>
      <c r="G289" s="86">
        <f t="shared" si="21"/>
        <v>2.388744047962863</v>
      </c>
      <c r="H289" s="86">
        <f t="shared" si="21"/>
        <v>3.9439228500027799</v>
      </c>
      <c r="I289" s="86">
        <f t="shared" si="21"/>
        <v>2.9076314865120514</v>
      </c>
      <c r="J289" s="86">
        <f t="shared" si="21"/>
        <v>4.4091623221859306</v>
      </c>
      <c r="K289" s="86">
        <f t="shared" si="21"/>
        <v>1.9999782346374446</v>
      </c>
      <c r="L289" s="74"/>
      <c r="M289" s="74"/>
      <c r="N289" s="74"/>
      <c r="O289" s="74"/>
      <c r="P289" s="74"/>
      <c r="Q289" s="74"/>
      <c r="R289" s="74"/>
      <c r="S289" s="74"/>
      <c r="T289" s="74"/>
      <c r="U289" s="74"/>
    </row>
    <row r="290" spans="1:21" x14ac:dyDescent="0.2">
      <c r="A290" s="64">
        <v>1974</v>
      </c>
      <c r="B290" s="86">
        <f t="shared" si="21"/>
        <v>3.1736813480609203</v>
      </c>
      <c r="C290" s="86">
        <f t="shared" si="21"/>
        <v>2.828978045055754</v>
      </c>
      <c r="D290" s="86">
        <f t="shared" si="21"/>
        <v>3.4546359570872576</v>
      </c>
      <c r="E290" s="86">
        <f t="shared" si="21"/>
        <v>2.2584877814359716</v>
      </c>
      <c r="F290" s="86">
        <f t="shared" si="21"/>
        <v>4.8130399738014518</v>
      </c>
      <c r="G290" s="86">
        <f t="shared" si="21"/>
        <v>3.1540855923127213</v>
      </c>
      <c r="H290" s="86">
        <f t="shared" si="21"/>
        <v>4.6764005895936442</v>
      </c>
      <c r="I290" s="86">
        <f t="shared" si="21"/>
        <v>3.4798224206293651</v>
      </c>
      <c r="J290" s="86">
        <f t="shared" si="21"/>
        <v>5.2553680127452367</v>
      </c>
      <c r="K290" s="86">
        <f t="shared" si="21"/>
        <v>2.4009768188661802</v>
      </c>
      <c r="L290" s="74"/>
      <c r="M290" s="74"/>
      <c r="N290" s="74"/>
      <c r="O290" s="74"/>
      <c r="P290" s="74"/>
      <c r="Q290" s="74"/>
      <c r="R290" s="74"/>
      <c r="S290" s="74"/>
      <c r="T290" s="74"/>
      <c r="U290" s="74"/>
    </row>
    <row r="291" spans="1:21" x14ac:dyDescent="0.2">
      <c r="A291" s="64">
        <v>1975</v>
      </c>
      <c r="B291" s="86">
        <f t="shared" si="21"/>
        <v>3.9525309843632441</v>
      </c>
      <c r="C291" s="86">
        <f t="shared" si="21"/>
        <v>3.6565327663040237</v>
      </c>
      <c r="D291" s="86">
        <f t="shared" si="21"/>
        <v>4.1795995376493478</v>
      </c>
      <c r="E291" s="86">
        <f t="shared" si="21"/>
        <v>3.2565505295665496</v>
      </c>
      <c r="F291" s="86">
        <f t="shared" si="21"/>
        <v>5.7132861466616909</v>
      </c>
      <c r="G291" s="86">
        <f t="shared" si="21"/>
        <v>3.7819342794118112</v>
      </c>
      <c r="H291" s="86">
        <f t="shared" si="21"/>
        <v>5.8711527157486501</v>
      </c>
      <c r="I291" s="86">
        <f t="shared" si="21"/>
        <v>3.7906718612067909</v>
      </c>
      <c r="J291" s="86">
        <f t="shared" si="21"/>
        <v>7.2802982177842823</v>
      </c>
      <c r="K291" s="86">
        <f t="shared" si="21"/>
        <v>3.0623769383789208</v>
      </c>
      <c r="L291" s="74"/>
      <c r="M291" s="74"/>
      <c r="N291" s="74"/>
      <c r="O291" s="74"/>
      <c r="P291" s="74"/>
      <c r="Q291" s="74"/>
      <c r="R291" s="74"/>
      <c r="S291" s="74"/>
      <c r="T291" s="74"/>
      <c r="U291" s="74"/>
    </row>
    <row r="292" spans="1:21" x14ac:dyDescent="0.2">
      <c r="A292" s="64">
        <v>1976</v>
      </c>
      <c r="B292" s="86">
        <f t="shared" ref="B292:K307" si="22">(B21/L21)*100</f>
        <v>4.608721522508783</v>
      </c>
      <c r="C292" s="86">
        <f t="shared" si="22"/>
        <v>4.4848268423546296</v>
      </c>
      <c r="D292" s="86">
        <f t="shared" si="22"/>
        <v>4.6935651673017427</v>
      </c>
      <c r="E292" s="86">
        <f t="shared" si="22"/>
        <v>4.0377385513438417</v>
      </c>
      <c r="F292" s="86">
        <f t="shared" si="22"/>
        <v>6.4960854065534175</v>
      </c>
      <c r="G292" s="86">
        <f t="shared" si="22"/>
        <v>4.1561547393196081</v>
      </c>
      <c r="H292" s="86">
        <f t="shared" si="22"/>
        <v>6.7176455972483433</v>
      </c>
      <c r="I292" s="86">
        <f t="shared" si="22"/>
        <v>4.932272105006871</v>
      </c>
      <c r="J292" s="86">
        <f t="shared" si="22"/>
        <v>8.6095200629251476</v>
      </c>
      <c r="K292" s="86">
        <f t="shared" si="22"/>
        <v>3.714751817701436</v>
      </c>
      <c r="L292" s="74"/>
      <c r="M292" s="74"/>
      <c r="N292" s="74"/>
      <c r="O292" s="74"/>
      <c r="P292" s="74"/>
      <c r="Q292" s="74"/>
      <c r="R292" s="74"/>
      <c r="S292" s="74"/>
      <c r="T292" s="74"/>
      <c r="U292" s="74"/>
    </row>
    <row r="293" spans="1:21" x14ac:dyDescent="0.2">
      <c r="A293" s="64">
        <v>1977</v>
      </c>
      <c r="B293" s="86">
        <f t="shared" si="22"/>
        <v>5.3893827388032118</v>
      </c>
      <c r="C293" s="86">
        <f t="shared" si="22"/>
        <v>6.002348797870602</v>
      </c>
      <c r="D293" s="86">
        <f t="shared" si="22"/>
        <v>5.1124878677597154</v>
      </c>
      <c r="E293" s="86">
        <f t="shared" si="22"/>
        <v>4.8058599979603143</v>
      </c>
      <c r="F293" s="86">
        <f t="shared" si="22"/>
        <v>7.1626113563260025</v>
      </c>
      <c r="G293" s="86">
        <f t="shared" si="22"/>
        <v>4.7225087961651804</v>
      </c>
      <c r="H293" s="86">
        <f t="shared" si="22"/>
        <v>6.8551371806348964</v>
      </c>
      <c r="I293" s="86">
        <f t="shared" si="22"/>
        <v>6.5582128271643576</v>
      </c>
      <c r="J293" s="86">
        <f t="shared" si="22"/>
        <v>10.081943419625789</v>
      </c>
      <c r="K293" s="86">
        <f t="shared" si="22"/>
        <v>4.4023038724987922</v>
      </c>
      <c r="L293" s="74"/>
      <c r="M293" s="74"/>
      <c r="N293" s="74"/>
      <c r="O293" s="74"/>
      <c r="P293" s="74"/>
      <c r="Q293" s="74"/>
      <c r="R293" s="74"/>
      <c r="S293" s="74"/>
      <c r="T293" s="74"/>
      <c r="U293" s="74"/>
    </row>
    <row r="294" spans="1:21" x14ac:dyDescent="0.2">
      <c r="A294" s="64">
        <v>1978</v>
      </c>
      <c r="B294" s="86">
        <f t="shared" si="22"/>
        <v>5.8156010631488009</v>
      </c>
      <c r="C294" s="86">
        <f t="shared" si="22"/>
        <v>6.022621787496945</v>
      </c>
      <c r="D294" s="86">
        <f t="shared" si="22"/>
        <v>5.3464076886949394</v>
      </c>
      <c r="E294" s="86">
        <f t="shared" si="22"/>
        <v>4.8072835147193063</v>
      </c>
      <c r="F294" s="86">
        <f t="shared" si="22"/>
        <v>8.2367913348493769</v>
      </c>
      <c r="G294" s="86">
        <f t="shared" si="22"/>
        <v>5.2519040046925118</v>
      </c>
      <c r="H294" s="86">
        <f t="shared" si="22"/>
        <v>7.182412044648756</v>
      </c>
      <c r="I294" s="86">
        <f t="shared" si="22"/>
        <v>6.9910563884369097</v>
      </c>
      <c r="J294" s="86">
        <f t="shared" si="22"/>
        <v>10.754432408305901</v>
      </c>
      <c r="K294" s="86">
        <f t="shared" si="22"/>
        <v>5.1771053911877081</v>
      </c>
      <c r="L294" s="74"/>
      <c r="M294" s="74"/>
      <c r="N294" s="74"/>
      <c r="O294" s="74"/>
      <c r="P294" s="74"/>
      <c r="Q294" s="74"/>
      <c r="R294" s="74"/>
      <c r="S294" s="74"/>
      <c r="T294" s="74"/>
      <c r="U294" s="74"/>
    </row>
    <row r="295" spans="1:21" x14ac:dyDescent="0.2">
      <c r="A295" s="64">
        <v>1979</v>
      </c>
      <c r="B295" s="86">
        <f t="shared" si="22"/>
        <v>6.3477264969784297</v>
      </c>
      <c r="C295" s="86">
        <f t="shared" si="22"/>
        <v>6.2213288680534209</v>
      </c>
      <c r="D295" s="86">
        <f t="shared" si="22"/>
        <v>5.8276771757234762</v>
      </c>
      <c r="E295" s="86">
        <f t="shared" si="22"/>
        <v>5.0148875548923435</v>
      </c>
      <c r="F295" s="86">
        <f t="shared" si="22"/>
        <v>9.1965994519953504</v>
      </c>
      <c r="G295" s="86">
        <f t="shared" si="22"/>
        <v>5.9807039946947667</v>
      </c>
      <c r="H295" s="86">
        <f t="shared" si="22"/>
        <v>7.2291627888947243</v>
      </c>
      <c r="I295" s="86">
        <f t="shared" si="22"/>
        <v>7.285479774652293</v>
      </c>
      <c r="J295" s="86">
        <f t="shared" si="22"/>
        <v>11.646937048632701</v>
      </c>
      <c r="K295" s="86">
        <f t="shared" si="22"/>
        <v>6.0034401429704713</v>
      </c>
      <c r="L295" s="74"/>
      <c r="M295" s="74"/>
      <c r="N295" s="74"/>
      <c r="O295" s="74"/>
      <c r="P295" s="74"/>
      <c r="Q295" s="74"/>
      <c r="R295" s="74"/>
      <c r="S295" s="74"/>
      <c r="T295" s="74"/>
      <c r="U295" s="74"/>
    </row>
    <row r="296" spans="1:21" x14ac:dyDescent="0.2">
      <c r="A296" s="64">
        <v>1980</v>
      </c>
      <c r="B296" s="86">
        <f t="shared" si="22"/>
        <v>7.542976746974948</v>
      </c>
      <c r="C296" s="86">
        <f t="shared" si="22"/>
        <v>7.2037781689067115</v>
      </c>
      <c r="D296" s="86">
        <f t="shared" si="22"/>
        <v>7.0321106401420614</v>
      </c>
      <c r="E296" s="86">
        <f t="shared" si="22"/>
        <v>6.5606790659675731</v>
      </c>
      <c r="F296" s="86">
        <f t="shared" si="22"/>
        <v>10.842904669681023</v>
      </c>
      <c r="G296" s="86">
        <f t="shared" si="22"/>
        <v>7.2625521148500667</v>
      </c>
      <c r="H296" s="86">
        <f t="shared" si="22"/>
        <v>8.2945843558491497</v>
      </c>
      <c r="I296" s="86">
        <f t="shared" si="22"/>
        <v>9.0520540563585357</v>
      </c>
      <c r="J296" s="86">
        <f t="shared" si="22"/>
        <v>13.730230799439495</v>
      </c>
      <c r="K296" s="86">
        <f t="shared" si="22"/>
        <v>7.0267805244190074</v>
      </c>
      <c r="L296" s="74"/>
      <c r="M296" s="74"/>
      <c r="N296" s="74"/>
      <c r="O296" s="74"/>
      <c r="P296" s="74"/>
      <c r="Q296" s="74"/>
      <c r="R296" s="74"/>
      <c r="S296" s="74"/>
      <c r="T296" s="74"/>
      <c r="U296" s="74"/>
    </row>
    <row r="297" spans="1:21" x14ac:dyDescent="0.2">
      <c r="A297" s="64">
        <v>1981</v>
      </c>
      <c r="B297" s="86">
        <f t="shared" si="22"/>
        <v>10.643302371848334</v>
      </c>
      <c r="C297" s="86">
        <f t="shared" si="22"/>
        <v>12.221380073873073</v>
      </c>
      <c r="D297" s="86">
        <f t="shared" si="22"/>
        <v>9.927712946737282</v>
      </c>
      <c r="E297" s="86">
        <f t="shared" si="22"/>
        <v>9.8324740043543706</v>
      </c>
      <c r="F297" s="86">
        <f t="shared" si="22"/>
        <v>15.864854017276869</v>
      </c>
      <c r="G297" s="86">
        <f t="shared" si="22"/>
        <v>10.258879898024125</v>
      </c>
      <c r="H297" s="86">
        <f t="shared" si="22"/>
        <v>12.238633401759893</v>
      </c>
      <c r="I297" s="86">
        <f t="shared" si="22"/>
        <v>10.64384907239814</v>
      </c>
      <c r="J297" s="86">
        <f t="shared" si="22"/>
        <v>15.606769917469776</v>
      </c>
      <c r="K297" s="86">
        <f t="shared" si="22"/>
        <v>8.5418433638090843</v>
      </c>
      <c r="L297" s="74"/>
      <c r="M297" s="74"/>
      <c r="N297" s="74"/>
      <c r="O297" s="74"/>
      <c r="P297" s="74"/>
      <c r="Q297" s="74"/>
      <c r="R297" s="74"/>
      <c r="S297" s="74"/>
      <c r="T297" s="74"/>
      <c r="U297" s="74"/>
    </row>
    <row r="298" spans="1:21" x14ac:dyDescent="0.2">
      <c r="A298" s="64">
        <v>1982</v>
      </c>
      <c r="B298" s="86">
        <f t="shared" si="22"/>
        <v>19.601971384808898</v>
      </c>
      <c r="C298" s="86">
        <f t="shared" si="22"/>
        <v>23.30204345322964</v>
      </c>
      <c r="D298" s="86">
        <f t="shared" si="22"/>
        <v>20.537690233239232</v>
      </c>
      <c r="E298" s="86">
        <f t="shared" si="22"/>
        <v>15.002340170287301</v>
      </c>
      <c r="F298" s="86">
        <f t="shared" si="22"/>
        <v>23.650317150149942</v>
      </c>
      <c r="G298" s="86">
        <f t="shared" si="22"/>
        <v>23.374727268658894</v>
      </c>
      <c r="H298" s="86">
        <f t="shared" si="22"/>
        <v>21.670386589631597</v>
      </c>
      <c r="I298" s="86">
        <f t="shared" si="22"/>
        <v>16.950673893368485</v>
      </c>
      <c r="J298" s="86">
        <f t="shared" si="22"/>
        <v>17.478246038488336</v>
      </c>
      <c r="K298" s="86">
        <f t="shared" si="22"/>
        <v>13.18822992955945</v>
      </c>
      <c r="L298" s="74"/>
      <c r="M298" s="74"/>
      <c r="N298" s="74"/>
      <c r="O298" s="74"/>
      <c r="P298" s="74"/>
      <c r="Q298" s="74"/>
      <c r="R298" s="74"/>
      <c r="S298" s="74"/>
      <c r="T298" s="74"/>
      <c r="U298" s="74"/>
    </row>
    <row r="299" spans="1:21" x14ac:dyDescent="0.2">
      <c r="A299" s="64">
        <v>1983</v>
      </c>
      <c r="B299" s="86">
        <f t="shared" si="22"/>
        <v>25.273117062462735</v>
      </c>
      <c r="C299" s="86">
        <f t="shared" si="22"/>
        <v>26.68649394406269</v>
      </c>
      <c r="D299" s="86">
        <f t="shared" si="22"/>
        <v>28.757150551640247</v>
      </c>
      <c r="E299" s="86">
        <f t="shared" si="22"/>
        <v>27.291545968162435</v>
      </c>
      <c r="F299" s="86">
        <f t="shared" si="22"/>
        <v>28.480983173840603</v>
      </c>
      <c r="G299" s="86">
        <f t="shared" si="22"/>
        <v>27.338016691902066</v>
      </c>
      <c r="H299" s="86">
        <f t="shared" si="22"/>
        <v>29.892229092451799</v>
      </c>
      <c r="I299" s="86">
        <f t="shared" si="22"/>
        <v>22.606775704654314</v>
      </c>
      <c r="J299" s="86">
        <f t="shared" si="22"/>
        <v>19.881458807704835</v>
      </c>
      <c r="K299" s="86">
        <f t="shared" si="22"/>
        <v>18.962883618506563</v>
      </c>
      <c r="L299" s="74"/>
      <c r="M299" s="74"/>
      <c r="N299" s="74"/>
      <c r="O299" s="74"/>
      <c r="P299" s="74"/>
      <c r="Q299" s="74"/>
      <c r="R299" s="74"/>
      <c r="S299" s="74"/>
      <c r="T299" s="74"/>
      <c r="U299" s="74"/>
    </row>
    <row r="300" spans="1:21" x14ac:dyDescent="0.2">
      <c r="A300" s="64">
        <v>1984</v>
      </c>
      <c r="B300" s="86">
        <f t="shared" si="22"/>
        <v>29.717541634785121</v>
      </c>
      <c r="C300" s="86">
        <f t="shared" si="22"/>
        <v>29.108405543932207</v>
      </c>
      <c r="D300" s="86">
        <f t="shared" si="22"/>
        <v>34.709872247139288</v>
      </c>
      <c r="E300" s="86">
        <f t="shared" si="22"/>
        <v>28.977665060352276</v>
      </c>
      <c r="F300" s="86">
        <f t="shared" si="22"/>
        <v>34.604760074426558</v>
      </c>
      <c r="G300" s="86">
        <f t="shared" si="22"/>
        <v>31.834368371744727</v>
      </c>
      <c r="H300" s="86">
        <f t="shared" si="22"/>
        <v>32.906724071195583</v>
      </c>
      <c r="I300" s="86">
        <f t="shared" si="22"/>
        <v>24.80514279028046</v>
      </c>
      <c r="J300" s="86">
        <f t="shared" si="22"/>
        <v>24.291649012424848</v>
      </c>
      <c r="K300" s="86">
        <f t="shared" si="22"/>
        <v>23.809758300104033</v>
      </c>
      <c r="L300" s="74"/>
      <c r="M300" s="74"/>
      <c r="N300" s="74"/>
      <c r="O300" s="74"/>
      <c r="P300" s="74"/>
      <c r="Q300" s="74"/>
      <c r="R300" s="74"/>
      <c r="S300" s="74"/>
      <c r="T300" s="74"/>
      <c r="U300" s="74"/>
    </row>
    <row r="301" spans="1:21" x14ac:dyDescent="0.2">
      <c r="A301" s="64">
        <v>1985</v>
      </c>
      <c r="B301" s="86">
        <f t="shared" si="22"/>
        <v>35.153869119802721</v>
      </c>
      <c r="C301" s="86">
        <f t="shared" si="22"/>
        <v>32.762351871076092</v>
      </c>
      <c r="D301" s="86">
        <f t="shared" si="22"/>
        <v>39.351593151765321</v>
      </c>
      <c r="E301" s="86">
        <f t="shared" si="22"/>
        <v>35.370518649110217</v>
      </c>
      <c r="F301" s="86">
        <f t="shared" si="22"/>
        <v>39.34137980885658</v>
      </c>
      <c r="G301" s="86">
        <f t="shared" si="22"/>
        <v>36.142321722554421</v>
      </c>
      <c r="H301" s="86">
        <f t="shared" si="22"/>
        <v>40.868242438340545</v>
      </c>
      <c r="I301" s="86">
        <f t="shared" si="22"/>
        <v>30.599270737561511</v>
      </c>
      <c r="J301" s="86">
        <f t="shared" si="22"/>
        <v>33.827080196110487</v>
      </c>
      <c r="K301" s="86">
        <f t="shared" si="22"/>
        <v>29.654286791299207</v>
      </c>
      <c r="L301" s="74"/>
      <c r="M301" s="74"/>
      <c r="N301" s="74"/>
      <c r="O301" s="74"/>
      <c r="P301" s="74"/>
      <c r="Q301" s="74"/>
      <c r="R301" s="74"/>
      <c r="S301" s="74"/>
      <c r="T301" s="74"/>
      <c r="U301" s="74"/>
    </row>
    <row r="302" spans="1:21" x14ac:dyDescent="0.2">
      <c r="A302" s="64">
        <v>1986</v>
      </c>
      <c r="B302" s="86">
        <f t="shared" si="22"/>
        <v>41.865772348649195</v>
      </c>
      <c r="C302" s="86">
        <f t="shared" si="22"/>
        <v>43.723291589729079</v>
      </c>
      <c r="D302" s="86">
        <f t="shared" si="22"/>
        <v>44.883687706001254</v>
      </c>
      <c r="E302" s="86">
        <f t="shared" si="22"/>
        <v>39.375708783395865</v>
      </c>
      <c r="F302" s="86">
        <f t="shared" si="22"/>
        <v>43.418199238931891</v>
      </c>
      <c r="G302" s="86">
        <f t="shared" si="22"/>
        <v>41.093647174392871</v>
      </c>
      <c r="H302" s="86">
        <f t="shared" si="22"/>
        <v>44.997949420145076</v>
      </c>
      <c r="I302" s="86">
        <f t="shared" si="22"/>
        <v>40.401672126806972</v>
      </c>
      <c r="J302" s="86">
        <f t="shared" si="22"/>
        <v>44.558135787775925</v>
      </c>
      <c r="K302" s="86">
        <f t="shared" si="22"/>
        <v>35.912862999532948</v>
      </c>
      <c r="L302" s="74"/>
      <c r="M302" s="74"/>
      <c r="N302" s="74"/>
      <c r="O302" s="74"/>
      <c r="P302" s="74"/>
      <c r="Q302" s="74"/>
      <c r="R302" s="74"/>
      <c r="S302" s="74"/>
      <c r="T302" s="74"/>
      <c r="U302" s="74"/>
    </row>
    <row r="303" spans="1:21" x14ac:dyDescent="0.2">
      <c r="A303" s="64">
        <v>1987</v>
      </c>
      <c r="B303" s="86">
        <f t="shared" si="22"/>
        <v>47.179075343427343</v>
      </c>
      <c r="C303" s="86">
        <f t="shared" si="22"/>
        <v>49.60930356799367</v>
      </c>
      <c r="D303" s="86">
        <f t="shared" si="22"/>
        <v>49.088741052391896</v>
      </c>
      <c r="E303" s="86">
        <f t="shared" si="22"/>
        <v>41.623702036642449</v>
      </c>
      <c r="F303" s="86">
        <f t="shared" si="22"/>
        <v>47.35092482809948</v>
      </c>
      <c r="G303" s="86">
        <f t="shared" si="22"/>
        <v>47.596627491118774</v>
      </c>
      <c r="H303" s="86">
        <f t="shared" si="22"/>
        <v>49.872880073768791</v>
      </c>
      <c r="I303" s="86">
        <f t="shared" si="22"/>
        <v>47.16801279814193</v>
      </c>
      <c r="J303" s="86">
        <f t="shared" si="22"/>
        <v>52.531703581378054</v>
      </c>
      <c r="K303" s="86">
        <f t="shared" si="22"/>
        <v>40.189697541926812</v>
      </c>
      <c r="L303" s="74"/>
      <c r="M303" s="74"/>
      <c r="N303" s="74"/>
      <c r="O303" s="74"/>
      <c r="P303" s="74"/>
      <c r="Q303" s="74"/>
      <c r="R303" s="74"/>
      <c r="S303" s="74"/>
      <c r="T303" s="74"/>
      <c r="U303" s="74"/>
    </row>
    <row r="304" spans="1:21" x14ac:dyDescent="0.2">
      <c r="A304" s="64">
        <v>1988</v>
      </c>
      <c r="B304" s="86">
        <f t="shared" si="22"/>
        <v>57.502209289229036</v>
      </c>
      <c r="C304" s="86">
        <f t="shared" si="22"/>
        <v>59.238421989863198</v>
      </c>
      <c r="D304" s="86">
        <f t="shared" si="22"/>
        <v>60.361821601907764</v>
      </c>
      <c r="E304" s="86">
        <f t="shared" si="22"/>
        <v>49.530635671517288</v>
      </c>
      <c r="F304" s="86">
        <f t="shared" si="22"/>
        <v>55.873582027502913</v>
      </c>
      <c r="G304" s="86">
        <f t="shared" si="22"/>
        <v>58.771529855304792</v>
      </c>
      <c r="H304" s="86">
        <f t="shared" si="22"/>
        <v>57.4561275823107</v>
      </c>
      <c r="I304" s="86">
        <f t="shared" si="22"/>
        <v>56.473004543288972</v>
      </c>
      <c r="J304" s="86">
        <f t="shared" si="22"/>
        <v>65.162739868385444</v>
      </c>
      <c r="K304" s="86">
        <f t="shared" si="22"/>
        <v>50.233934533690274</v>
      </c>
      <c r="L304" s="74"/>
      <c r="M304" s="74"/>
      <c r="N304" s="74"/>
      <c r="O304" s="74"/>
      <c r="P304" s="74"/>
      <c r="Q304" s="74"/>
      <c r="R304" s="74"/>
      <c r="S304" s="74"/>
      <c r="T304" s="74"/>
      <c r="U304" s="74"/>
    </row>
    <row r="305" spans="1:21" x14ac:dyDescent="0.2">
      <c r="A305" s="64">
        <v>1989</v>
      </c>
      <c r="B305" s="86">
        <f t="shared" si="22"/>
        <v>66.507042377207455</v>
      </c>
      <c r="C305" s="86">
        <f t="shared" si="22"/>
        <v>66.523579849527309</v>
      </c>
      <c r="D305" s="86">
        <f t="shared" si="22"/>
        <v>67.86786725973603</v>
      </c>
      <c r="E305" s="86">
        <f t="shared" si="22"/>
        <v>61.085152789640794</v>
      </c>
      <c r="F305" s="86">
        <f t="shared" si="22"/>
        <v>66.732837704271503</v>
      </c>
      <c r="G305" s="86">
        <f t="shared" si="22"/>
        <v>67.029642966829613</v>
      </c>
      <c r="H305" s="86">
        <f t="shared" si="22"/>
        <v>62.593512739513002</v>
      </c>
      <c r="I305" s="86">
        <f t="shared" si="22"/>
        <v>66.80793816641112</v>
      </c>
      <c r="J305" s="86">
        <f t="shared" si="22"/>
        <v>74.847887648430884</v>
      </c>
      <c r="K305" s="86">
        <f t="shared" si="22"/>
        <v>63.307127393607445</v>
      </c>
      <c r="L305" s="74"/>
      <c r="M305" s="74"/>
      <c r="N305" s="74"/>
      <c r="O305" s="74"/>
      <c r="P305" s="74"/>
      <c r="Q305" s="74"/>
      <c r="R305" s="74"/>
      <c r="S305" s="74"/>
      <c r="T305" s="74"/>
      <c r="U305" s="74"/>
    </row>
    <row r="306" spans="1:21" x14ac:dyDescent="0.2">
      <c r="A306" s="64">
        <v>1990</v>
      </c>
      <c r="B306" s="86">
        <f t="shared" si="22"/>
        <v>77.910181628697487</v>
      </c>
      <c r="C306" s="86">
        <f t="shared" si="22"/>
        <v>73.698500716125082</v>
      </c>
      <c r="D306" s="86">
        <f t="shared" si="22"/>
        <v>77.206321823896147</v>
      </c>
      <c r="E306" s="86">
        <f t="shared" si="22"/>
        <v>68.808842179739401</v>
      </c>
      <c r="F306" s="86">
        <f t="shared" si="22"/>
        <v>78.637549141296859</v>
      </c>
      <c r="G306" s="86">
        <f t="shared" si="22"/>
        <v>77.575189092946459</v>
      </c>
      <c r="H306" s="86">
        <f t="shared" si="22"/>
        <v>74.735014811482515</v>
      </c>
      <c r="I306" s="86">
        <f t="shared" si="22"/>
        <v>82.965011053746593</v>
      </c>
      <c r="J306" s="86">
        <f t="shared" si="22"/>
        <v>85.92807406610774</v>
      </c>
      <c r="K306" s="86">
        <f t="shared" si="22"/>
        <v>80.077145429236339</v>
      </c>
      <c r="L306" s="74"/>
      <c r="M306" s="74"/>
      <c r="N306" s="74"/>
      <c r="O306" s="74"/>
      <c r="P306" s="74"/>
      <c r="Q306" s="74"/>
      <c r="R306" s="74"/>
      <c r="S306" s="74"/>
      <c r="T306" s="74"/>
      <c r="U306" s="74"/>
    </row>
    <row r="307" spans="1:21" x14ac:dyDescent="0.2">
      <c r="A307" s="64">
        <v>1991</v>
      </c>
      <c r="B307" s="86">
        <f t="shared" si="22"/>
        <v>100</v>
      </c>
      <c r="C307" s="86">
        <f t="shared" si="22"/>
        <v>100</v>
      </c>
      <c r="D307" s="86">
        <f t="shared" si="22"/>
        <v>100</v>
      </c>
      <c r="E307" s="86">
        <f t="shared" si="22"/>
        <v>100</v>
      </c>
      <c r="F307" s="86">
        <f t="shared" si="22"/>
        <v>100</v>
      </c>
      <c r="G307" s="86">
        <f t="shared" si="22"/>
        <v>100</v>
      </c>
      <c r="H307" s="86">
        <f t="shared" si="22"/>
        <v>100</v>
      </c>
      <c r="I307" s="86">
        <f t="shared" si="22"/>
        <v>100</v>
      </c>
      <c r="J307" s="86">
        <f t="shared" si="22"/>
        <v>100</v>
      </c>
      <c r="K307" s="86">
        <f t="shared" si="22"/>
        <v>100</v>
      </c>
      <c r="L307" s="74"/>
      <c r="M307" s="74"/>
      <c r="N307" s="74"/>
      <c r="O307" s="74"/>
      <c r="P307" s="74"/>
      <c r="Q307" s="74"/>
      <c r="R307" s="74"/>
      <c r="S307" s="74"/>
      <c r="T307" s="74"/>
      <c r="U307" s="74"/>
    </row>
    <row r="308" spans="1:21" x14ac:dyDescent="0.2">
      <c r="A308" s="64">
        <v>1992</v>
      </c>
      <c r="B308" s="86">
        <f t="shared" ref="B308:K323" si="23">(B37/L37)*100</f>
        <v>119.90283005544613</v>
      </c>
      <c r="C308" s="86">
        <f t="shared" si="23"/>
        <v>124.3329942338413</v>
      </c>
      <c r="D308" s="86">
        <f t="shared" si="23"/>
        <v>119.56409159925283</v>
      </c>
      <c r="E308" s="86">
        <f t="shared" si="23"/>
        <v>124.44265503770478</v>
      </c>
      <c r="F308" s="86">
        <f t="shared" si="23"/>
        <v>120.57936327062346</v>
      </c>
      <c r="G308" s="86">
        <f t="shared" si="23"/>
        <v>116.79038815347344</v>
      </c>
      <c r="H308" s="86">
        <f t="shared" si="23"/>
        <v>117.91544001797503</v>
      </c>
      <c r="I308" s="86">
        <f t="shared" si="23"/>
        <v>122.51911589714082</v>
      </c>
      <c r="J308" s="86">
        <f t="shared" si="23"/>
        <v>111.5011583337471</v>
      </c>
      <c r="K308" s="86">
        <f t="shared" si="23"/>
        <v>123.05206724705111</v>
      </c>
      <c r="L308" s="74"/>
      <c r="M308" s="74"/>
      <c r="N308" s="74"/>
      <c r="O308" s="74"/>
      <c r="P308" s="74"/>
      <c r="Q308" s="74"/>
      <c r="R308" s="74"/>
      <c r="S308" s="74"/>
      <c r="T308" s="74"/>
      <c r="U308" s="74"/>
    </row>
    <row r="309" spans="1:21" x14ac:dyDescent="0.2">
      <c r="A309" s="64">
        <f t="shared" ref="A309:A331" si="24">A308+1</f>
        <v>1993</v>
      </c>
      <c r="B309" s="86">
        <f t="shared" si="23"/>
        <v>134.92552648792955</v>
      </c>
      <c r="C309" s="86">
        <f t="shared" si="23"/>
        <v>139.59522454765329</v>
      </c>
      <c r="D309" s="86">
        <f t="shared" si="23"/>
        <v>127.53769654496405</v>
      </c>
      <c r="E309" s="86">
        <f t="shared" si="23"/>
        <v>149.6137021846767</v>
      </c>
      <c r="F309" s="86">
        <f t="shared" si="23"/>
        <v>136.75184621616881</v>
      </c>
      <c r="G309" s="86">
        <f t="shared" si="23"/>
        <v>130.28190334898417</v>
      </c>
      <c r="H309" s="86">
        <f t="shared" si="23"/>
        <v>128.84310262984016</v>
      </c>
      <c r="I309" s="86">
        <f t="shared" si="23"/>
        <v>146.90980421358668</v>
      </c>
      <c r="J309" s="86">
        <f t="shared" si="23"/>
        <v>120.79156341414216</v>
      </c>
      <c r="K309" s="86">
        <f t="shared" si="23"/>
        <v>148.91615111435198</v>
      </c>
      <c r="L309" s="74"/>
      <c r="M309" s="74"/>
      <c r="N309" s="74"/>
      <c r="O309" s="74"/>
      <c r="P309" s="74"/>
      <c r="Q309" s="74"/>
      <c r="R309" s="74"/>
      <c r="S309" s="74"/>
      <c r="T309" s="74"/>
      <c r="U309" s="74"/>
    </row>
    <row r="310" spans="1:21" x14ac:dyDescent="0.2">
      <c r="A310" s="64">
        <f t="shared" si="24"/>
        <v>1994</v>
      </c>
      <c r="B310" s="86">
        <f t="shared" si="23"/>
        <v>156.22199604853887</v>
      </c>
      <c r="C310" s="86">
        <f t="shared" si="23"/>
        <v>167.88886074325075</v>
      </c>
      <c r="D310" s="86">
        <f t="shared" si="23"/>
        <v>145.27136066907315</v>
      </c>
      <c r="E310" s="86">
        <f t="shared" si="23"/>
        <v>159.06276916270568</v>
      </c>
      <c r="F310" s="86">
        <f t="shared" si="23"/>
        <v>155.40522533219425</v>
      </c>
      <c r="G310" s="86">
        <f t="shared" si="23"/>
        <v>144.71858588540223</v>
      </c>
      <c r="H310" s="86">
        <f t="shared" si="23"/>
        <v>145.25557122785921</v>
      </c>
      <c r="I310" s="86">
        <f t="shared" si="23"/>
        <v>173.2101909840826</v>
      </c>
      <c r="J310" s="86">
        <f t="shared" si="23"/>
        <v>133.53856595995381</v>
      </c>
      <c r="K310" s="86">
        <f t="shared" si="23"/>
        <v>186.01869087120664</v>
      </c>
      <c r="L310" s="74"/>
      <c r="M310" s="74"/>
      <c r="N310" s="74"/>
      <c r="O310" s="74"/>
      <c r="P310" s="74"/>
      <c r="Q310" s="74"/>
      <c r="R310" s="74"/>
      <c r="S310" s="74"/>
      <c r="T310" s="74"/>
      <c r="U310" s="74"/>
    </row>
    <row r="311" spans="1:21" x14ac:dyDescent="0.2">
      <c r="A311" s="64">
        <f t="shared" si="24"/>
        <v>1995</v>
      </c>
      <c r="B311" s="86">
        <f t="shared" si="23"/>
        <v>189.63279381849676</v>
      </c>
      <c r="C311" s="86">
        <f t="shared" si="23"/>
        <v>202.23085644760732</v>
      </c>
      <c r="D311" s="86">
        <f t="shared" si="23"/>
        <v>177.17514708730241</v>
      </c>
      <c r="E311" s="86">
        <f t="shared" si="23"/>
        <v>185.93835325850762</v>
      </c>
      <c r="F311" s="86">
        <f t="shared" si="23"/>
        <v>186.42416630675467</v>
      </c>
      <c r="G311" s="86">
        <f t="shared" si="23"/>
        <v>176.03395634294111</v>
      </c>
      <c r="H311" s="86">
        <f t="shared" si="23"/>
        <v>173.89170968432865</v>
      </c>
      <c r="I311" s="86">
        <f t="shared" si="23"/>
        <v>212.5994666873695</v>
      </c>
      <c r="J311" s="86">
        <f t="shared" si="23"/>
        <v>154.10411324267199</v>
      </c>
      <c r="K311" s="86">
        <f t="shared" si="23"/>
        <v>231.38430451137583</v>
      </c>
      <c r="L311" s="74"/>
      <c r="M311" s="74"/>
      <c r="N311" s="74"/>
      <c r="O311" s="74"/>
      <c r="P311" s="74"/>
      <c r="Q311" s="74"/>
      <c r="R311" s="74"/>
      <c r="S311" s="74"/>
      <c r="T311" s="74"/>
      <c r="U311" s="74"/>
    </row>
    <row r="312" spans="1:21" x14ac:dyDescent="0.2">
      <c r="A312" s="64">
        <f t="shared" si="24"/>
        <v>1996</v>
      </c>
      <c r="B312" s="86">
        <f t="shared" si="23"/>
        <v>219.81869567651646</v>
      </c>
      <c r="C312" s="86">
        <f t="shared" si="23"/>
        <v>216.89402542872634</v>
      </c>
      <c r="D312" s="86">
        <f t="shared" si="23"/>
        <v>207.64343530984212</v>
      </c>
      <c r="E312" s="86">
        <f t="shared" si="23"/>
        <v>219.25253320229348</v>
      </c>
      <c r="F312" s="86">
        <f t="shared" si="23"/>
        <v>211.47471873114108</v>
      </c>
      <c r="G312" s="86">
        <f t="shared" si="23"/>
        <v>209.192748787753</v>
      </c>
      <c r="H312" s="86">
        <f t="shared" si="23"/>
        <v>198.9029701510652</v>
      </c>
      <c r="I312" s="86">
        <f t="shared" si="23"/>
        <v>246.1487423609812</v>
      </c>
      <c r="J312" s="86">
        <f t="shared" si="23"/>
        <v>180.82263543036962</v>
      </c>
      <c r="K312" s="86">
        <f t="shared" si="23"/>
        <v>273.24659996006989</v>
      </c>
      <c r="L312" s="87"/>
      <c r="M312" s="74"/>
      <c r="N312" s="74"/>
      <c r="O312" s="74"/>
      <c r="P312" s="74"/>
      <c r="Q312" s="74"/>
      <c r="R312" s="74"/>
      <c r="S312" s="74"/>
      <c r="T312" s="74"/>
      <c r="U312" s="74"/>
    </row>
    <row r="313" spans="1:21" x14ac:dyDescent="0.2">
      <c r="A313" s="64">
        <f t="shared" si="24"/>
        <v>1997</v>
      </c>
      <c r="B313" s="86">
        <f t="shared" si="23"/>
        <v>253.34948213921953</v>
      </c>
      <c r="C313" s="86">
        <f t="shared" si="23"/>
        <v>262.92469002150744</v>
      </c>
      <c r="D313" s="86">
        <f t="shared" si="23"/>
        <v>237.77519614026755</v>
      </c>
      <c r="E313" s="86">
        <f t="shared" si="23"/>
        <v>218.7014450162267</v>
      </c>
      <c r="F313" s="86">
        <f t="shared" si="23"/>
        <v>242.30039988500462</v>
      </c>
      <c r="G313" s="86">
        <f t="shared" si="23"/>
        <v>241.58556458351708</v>
      </c>
      <c r="H313" s="86">
        <f t="shared" si="23"/>
        <v>221.4824299973929</v>
      </c>
      <c r="I313" s="86">
        <f t="shared" si="23"/>
        <v>281.01785814340997</v>
      </c>
      <c r="J313" s="86">
        <f t="shared" si="23"/>
        <v>209.18303631354362</v>
      </c>
      <c r="K313" s="86">
        <f t="shared" si="23"/>
        <v>321.47019489923628</v>
      </c>
      <c r="L313" s="74"/>
      <c r="M313" s="74"/>
      <c r="N313" s="74"/>
      <c r="O313" s="74"/>
      <c r="P313" s="74"/>
      <c r="Q313" s="74"/>
      <c r="R313" s="74"/>
      <c r="S313" s="74"/>
      <c r="T313" s="74"/>
      <c r="U313" s="74"/>
    </row>
    <row r="314" spans="1:21" x14ac:dyDescent="0.2">
      <c r="A314" s="64">
        <f t="shared" si="24"/>
        <v>1998</v>
      </c>
      <c r="B314" s="86">
        <f t="shared" si="23"/>
        <v>285.34392764489007</v>
      </c>
      <c r="C314" s="86">
        <f t="shared" si="23"/>
        <v>293.1592137003733</v>
      </c>
      <c r="D314" s="86">
        <f t="shared" si="23"/>
        <v>268.23875293201121</v>
      </c>
      <c r="E314" s="86">
        <f t="shared" si="23"/>
        <v>233.92701630814395</v>
      </c>
      <c r="F314" s="86">
        <f t="shared" si="23"/>
        <v>275.7698078844802</v>
      </c>
      <c r="G314" s="86">
        <f t="shared" si="23"/>
        <v>275.79165648239967</v>
      </c>
      <c r="H314" s="86">
        <f t="shared" si="23"/>
        <v>234.12338631793338</v>
      </c>
      <c r="I314" s="86">
        <f t="shared" si="23"/>
        <v>306.31649385255139</v>
      </c>
      <c r="J314" s="86">
        <f t="shared" si="23"/>
        <v>233.67775842442686</v>
      </c>
      <c r="K314" s="86">
        <f t="shared" si="23"/>
        <v>378.93586985798714</v>
      </c>
      <c r="L314" s="74"/>
      <c r="M314" s="74"/>
      <c r="N314" s="74"/>
      <c r="O314" s="74"/>
      <c r="P314" s="74"/>
      <c r="Q314" s="74"/>
      <c r="R314" s="74"/>
      <c r="S314" s="74"/>
      <c r="T314" s="74"/>
      <c r="U314" s="74"/>
    </row>
    <row r="315" spans="1:21" x14ac:dyDescent="0.2">
      <c r="A315" s="64">
        <f t="shared" si="24"/>
        <v>1999</v>
      </c>
      <c r="B315" s="86">
        <f t="shared" si="23"/>
        <v>326.3603543223868</v>
      </c>
      <c r="C315" s="86">
        <f t="shared" si="23"/>
        <v>287.02060205458992</v>
      </c>
      <c r="D315" s="86">
        <f t="shared" si="23"/>
        <v>337.49098110235468</v>
      </c>
      <c r="E315" s="86">
        <f t="shared" si="23"/>
        <v>247.34365244297624</v>
      </c>
      <c r="F315" s="86">
        <f t="shared" si="23"/>
        <v>312.81357226529394</v>
      </c>
      <c r="G315" s="86">
        <f t="shared" si="23"/>
        <v>307.5754791510783</v>
      </c>
      <c r="H315" s="86">
        <f t="shared" si="23"/>
        <v>248.29074366215468</v>
      </c>
      <c r="I315" s="86">
        <f t="shared" si="23"/>
        <v>347.48190597968591</v>
      </c>
      <c r="J315" s="86">
        <f t="shared" si="23"/>
        <v>256.30139074728635</v>
      </c>
      <c r="K315" s="86">
        <f t="shared" si="23"/>
        <v>455.90391186791459</v>
      </c>
      <c r="L315" s="74"/>
      <c r="M315" s="74"/>
      <c r="N315" s="74"/>
      <c r="O315" s="74"/>
      <c r="P315" s="74"/>
      <c r="Q315" s="74"/>
      <c r="R315" s="74"/>
      <c r="S315" s="74"/>
      <c r="T315" s="74"/>
      <c r="U315" s="74"/>
    </row>
    <row r="316" spans="1:21" x14ac:dyDescent="0.2">
      <c r="A316" s="64">
        <f t="shared" si="24"/>
        <v>2000</v>
      </c>
      <c r="B316" s="86">
        <f t="shared" si="23"/>
        <v>346.22444071961831</v>
      </c>
      <c r="C316" s="86">
        <f t="shared" si="23"/>
        <v>276.15833563528452</v>
      </c>
      <c r="D316" s="86">
        <f t="shared" si="23"/>
        <v>328.20721657476298</v>
      </c>
      <c r="E316" s="86">
        <f t="shared" si="23"/>
        <v>284.13570302461028</v>
      </c>
      <c r="F316" s="86">
        <f t="shared" si="23"/>
        <v>353.52220833966828</v>
      </c>
      <c r="G316" s="86">
        <f t="shared" si="23"/>
        <v>337.21460565772225</v>
      </c>
      <c r="H316" s="86">
        <f t="shared" si="23"/>
        <v>269.17596962356487</v>
      </c>
      <c r="I316" s="86">
        <f t="shared" si="23"/>
        <v>390.30055126330114</v>
      </c>
      <c r="J316" s="86">
        <f t="shared" si="23"/>
        <v>278.80226116227658</v>
      </c>
      <c r="K316" s="86">
        <f t="shared" si="23"/>
        <v>523.46916615306611</v>
      </c>
      <c r="L316" s="74"/>
      <c r="M316" s="74"/>
      <c r="N316" s="74"/>
      <c r="O316" s="74"/>
      <c r="P316" s="74"/>
      <c r="Q316" s="74"/>
      <c r="R316" s="74"/>
      <c r="S316" s="74"/>
      <c r="T316" s="74"/>
      <c r="U316" s="74"/>
    </row>
    <row r="317" spans="1:21" x14ac:dyDescent="0.2">
      <c r="A317" s="64">
        <f t="shared" si="24"/>
        <v>2001</v>
      </c>
      <c r="B317" s="86">
        <f t="shared" si="23"/>
        <v>374.09028955462219</v>
      </c>
      <c r="C317" s="86">
        <f t="shared" si="23"/>
        <v>275.7641055021611</v>
      </c>
      <c r="D317" s="86">
        <f t="shared" si="23"/>
        <v>339.34775943800355</v>
      </c>
      <c r="E317" s="86">
        <f t="shared" si="23"/>
        <v>339.8674325534883</v>
      </c>
      <c r="F317" s="86">
        <f t="shared" si="23"/>
        <v>398.34022179788883</v>
      </c>
      <c r="G317" s="86">
        <f t="shared" si="23"/>
        <v>369.40158002866127</v>
      </c>
      <c r="H317" s="86">
        <f t="shared" si="23"/>
        <v>270.33007440894198</v>
      </c>
      <c r="I317" s="86">
        <f t="shared" si="23"/>
        <v>433.10937681108197</v>
      </c>
      <c r="J317" s="86">
        <f t="shared" si="23"/>
        <v>305.97292645493764</v>
      </c>
      <c r="K317" s="86">
        <f t="shared" si="23"/>
        <v>597.31276564132077</v>
      </c>
      <c r="L317" s="74"/>
      <c r="M317" s="74"/>
      <c r="N317" s="74"/>
      <c r="O317" s="74"/>
      <c r="P317" s="74"/>
      <c r="Q317" s="74"/>
      <c r="R317" s="74"/>
      <c r="S317" s="74"/>
      <c r="T317" s="74"/>
      <c r="U317" s="74"/>
    </row>
    <row r="318" spans="1:21" x14ac:dyDescent="0.2">
      <c r="A318" s="64">
        <f t="shared" si="24"/>
        <v>2002</v>
      </c>
      <c r="B318" s="86">
        <f t="shared" si="23"/>
        <v>408.45559444451601</v>
      </c>
      <c r="C318" s="86">
        <f t="shared" si="23"/>
        <v>309.95168656498112</v>
      </c>
      <c r="D318" s="86">
        <f t="shared" si="23"/>
        <v>361.92751731944554</v>
      </c>
      <c r="E318" s="86">
        <f t="shared" si="23"/>
        <v>337.97564948588621</v>
      </c>
      <c r="F318" s="86">
        <f t="shared" si="23"/>
        <v>444.13569673426406</v>
      </c>
      <c r="G318" s="86">
        <f t="shared" si="23"/>
        <v>395.5366101767184</v>
      </c>
      <c r="H318" s="86">
        <f t="shared" si="23"/>
        <v>290.27158681191861</v>
      </c>
      <c r="I318" s="86">
        <f t="shared" si="23"/>
        <v>485.25143001644835</v>
      </c>
      <c r="J318" s="86">
        <f t="shared" si="23"/>
        <v>330.15581162616547</v>
      </c>
      <c r="K318" s="86">
        <f t="shared" si="23"/>
        <v>675.58526058668576</v>
      </c>
      <c r="L318" s="74"/>
      <c r="M318" s="74"/>
      <c r="N318" s="74"/>
      <c r="O318" s="74"/>
      <c r="P318" s="74"/>
      <c r="Q318" s="74"/>
      <c r="R318" s="74"/>
      <c r="S318" s="74"/>
      <c r="T318" s="74"/>
      <c r="U318" s="74"/>
    </row>
    <row r="319" spans="1:21" x14ac:dyDescent="0.2">
      <c r="A319" s="64">
        <f t="shared" si="24"/>
        <v>2003</v>
      </c>
      <c r="B319" s="86">
        <f t="shared" si="23"/>
        <v>442.41587675613181</v>
      </c>
      <c r="C319" s="86">
        <f t="shared" si="23"/>
        <v>342.34503253882605</v>
      </c>
      <c r="D319" s="86">
        <f t="shared" si="23"/>
        <v>379.7151598571848</v>
      </c>
      <c r="E319" s="86">
        <f t="shared" si="23"/>
        <v>364.36464003039396</v>
      </c>
      <c r="F319" s="86">
        <f t="shared" si="23"/>
        <v>483.88510966990071</v>
      </c>
      <c r="G319" s="86">
        <f t="shared" si="23"/>
        <v>441.6456575967394</v>
      </c>
      <c r="H319" s="86">
        <f t="shared" si="23"/>
        <v>309.45459767209434</v>
      </c>
      <c r="I319" s="86">
        <f t="shared" si="23"/>
        <v>524.3346774896861</v>
      </c>
      <c r="J319" s="86">
        <f t="shared" si="23"/>
        <v>354.76595887335998</v>
      </c>
      <c r="K319" s="86">
        <f t="shared" si="23"/>
        <v>753.03620664513107</v>
      </c>
      <c r="L319" s="74"/>
      <c r="M319" s="74"/>
      <c r="N319" s="74"/>
      <c r="O319" s="74"/>
      <c r="P319" s="74"/>
      <c r="Q319" s="74"/>
      <c r="R319" s="74"/>
      <c r="S319" s="74"/>
      <c r="T319" s="74"/>
      <c r="U319" s="74"/>
    </row>
    <row r="320" spans="1:21" x14ac:dyDescent="0.2">
      <c r="A320" s="64">
        <f t="shared" si="24"/>
        <v>2004</v>
      </c>
      <c r="B320" s="86">
        <f t="shared" si="23"/>
        <v>492.73399403554612</v>
      </c>
      <c r="C320" s="86">
        <f t="shared" si="23"/>
        <v>390.6373501436068</v>
      </c>
      <c r="D320" s="86">
        <f t="shared" si="23"/>
        <v>437.60758682714822</v>
      </c>
      <c r="E320" s="86">
        <f t="shared" si="23"/>
        <v>439.58013149929258</v>
      </c>
      <c r="F320" s="86">
        <f t="shared" si="23"/>
        <v>543.75184520117341</v>
      </c>
      <c r="G320" s="86">
        <f t="shared" si="23"/>
        <v>503.13523118246877</v>
      </c>
      <c r="H320" s="86">
        <f t="shared" si="23"/>
        <v>326.77766179227376</v>
      </c>
      <c r="I320" s="86">
        <f t="shared" si="23"/>
        <v>567.93697876516785</v>
      </c>
      <c r="J320" s="86">
        <f t="shared" si="23"/>
        <v>375.5954761999414</v>
      </c>
      <c r="K320" s="86">
        <f t="shared" si="23"/>
        <v>830.32740371733132</v>
      </c>
      <c r="L320" s="74"/>
      <c r="M320" s="74"/>
      <c r="N320" s="74"/>
      <c r="O320" s="74"/>
      <c r="P320" s="74"/>
      <c r="Q320" s="74"/>
      <c r="R320" s="74"/>
      <c r="S320" s="74"/>
      <c r="T320" s="74"/>
      <c r="U320" s="74"/>
    </row>
    <row r="321" spans="1:21" x14ac:dyDescent="0.2">
      <c r="A321" s="64">
        <f t="shared" si="24"/>
        <v>2005</v>
      </c>
      <c r="B321" s="86">
        <f t="shared" si="23"/>
        <v>542.29749752404109</v>
      </c>
      <c r="C321" s="86">
        <f t="shared" si="23"/>
        <v>456.2524238487195</v>
      </c>
      <c r="D321" s="86">
        <f t="shared" si="23"/>
        <v>460.72790764254654</v>
      </c>
      <c r="E321" s="86">
        <f t="shared" si="23"/>
        <v>457.64349172302497</v>
      </c>
      <c r="F321" s="86">
        <f t="shared" si="23"/>
        <v>610.3651712149624</v>
      </c>
      <c r="G321" s="86">
        <f t="shared" si="23"/>
        <v>571.83784679870348</v>
      </c>
      <c r="H321" s="86">
        <f t="shared" si="23"/>
        <v>351.84751173175528</v>
      </c>
      <c r="I321" s="86">
        <f t="shared" si="23"/>
        <v>648.33427270896561</v>
      </c>
      <c r="J321" s="86">
        <f t="shared" si="23"/>
        <v>390.74406871839182</v>
      </c>
      <c r="K321" s="86">
        <f t="shared" si="23"/>
        <v>931.63540774779074</v>
      </c>
      <c r="L321" s="74"/>
      <c r="M321" s="74"/>
      <c r="N321" s="74"/>
      <c r="O321" s="74"/>
      <c r="P321" s="74"/>
      <c r="Q321" s="74"/>
      <c r="R321" s="74"/>
      <c r="S321" s="74"/>
      <c r="T321" s="74"/>
      <c r="U321" s="74"/>
    </row>
    <row r="322" spans="1:21" x14ac:dyDescent="0.2">
      <c r="A322" s="64">
        <f t="shared" si="24"/>
        <v>2006</v>
      </c>
      <c r="B322" s="86">
        <f t="shared" si="23"/>
        <v>598.29887991638179</v>
      </c>
      <c r="C322" s="86">
        <f t="shared" si="23"/>
        <v>482.84679753428162</v>
      </c>
      <c r="D322" s="86">
        <f t="shared" si="23"/>
        <v>500.75907177290316</v>
      </c>
      <c r="E322" s="86">
        <f t="shared" si="23"/>
        <v>441.86512143514392</v>
      </c>
      <c r="F322" s="86">
        <f t="shared" si="23"/>
        <v>675.8894968956032</v>
      </c>
      <c r="G322" s="86">
        <f t="shared" si="23"/>
        <v>653.68856481998967</v>
      </c>
      <c r="H322" s="86">
        <f t="shared" si="23"/>
        <v>393.07283782875595</v>
      </c>
      <c r="I322" s="86">
        <f t="shared" si="23"/>
        <v>716.16406661324288</v>
      </c>
      <c r="J322" s="86">
        <f t="shared" si="23"/>
        <v>410.71850241222529</v>
      </c>
      <c r="K322" s="86">
        <f t="shared" si="23"/>
        <v>1074.9820542689288</v>
      </c>
      <c r="L322" s="74"/>
      <c r="M322" s="74"/>
      <c r="N322" s="74"/>
      <c r="O322" s="74"/>
      <c r="P322" s="74"/>
      <c r="Q322" s="74"/>
      <c r="R322" s="74"/>
      <c r="S322" s="74"/>
      <c r="T322" s="74"/>
      <c r="U322" s="74"/>
    </row>
    <row r="323" spans="1:21" x14ac:dyDescent="0.2">
      <c r="A323" s="64">
        <f t="shared" si="24"/>
        <v>2007</v>
      </c>
      <c r="B323" s="86">
        <f t="shared" si="23"/>
        <v>652.66681303062535</v>
      </c>
      <c r="C323" s="86">
        <f t="shared" si="23"/>
        <v>509.61301500552975</v>
      </c>
      <c r="D323" s="86">
        <f t="shared" si="23"/>
        <v>541.64972344173032</v>
      </c>
      <c r="E323" s="86">
        <f t="shared" si="23"/>
        <v>421.67845563727531</v>
      </c>
      <c r="F323" s="86">
        <f t="shared" si="23"/>
        <v>752.61425974151109</v>
      </c>
      <c r="G323" s="86">
        <f t="shared" si="23"/>
        <v>727.49642872318304</v>
      </c>
      <c r="H323" s="86">
        <f t="shared" si="23"/>
        <v>419.86600787998054</v>
      </c>
      <c r="I323" s="86">
        <f t="shared" si="23"/>
        <v>774.81100234064252</v>
      </c>
      <c r="J323" s="86">
        <f t="shared" si="23"/>
        <v>439.62086558235757</v>
      </c>
      <c r="K323" s="86">
        <f t="shared" si="23"/>
        <v>1218.0920076559876</v>
      </c>
      <c r="L323" s="74"/>
      <c r="M323" s="74"/>
      <c r="N323" s="74"/>
      <c r="O323" s="74"/>
      <c r="P323" s="74"/>
      <c r="Q323" s="74"/>
      <c r="R323" s="74"/>
      <c r="S323" s="74"/>
      <c r="T323" s="74"/>
      <c r="U323" s="74"/>
    </row>
    <row r="324" spans="1:21" x14ac:dyDescent="0.2">
      <c r="A324" s="64">
        <f t="shared" si="24"/>
        <v>2008</v>
      </c>
      <c r="B324" s="86">
        <f t="shared" ref="B324:K331" si="25">(B53/L53)*100</f>
        <v>735.25273102791118</v>
      </c>
      <c r="C324" s="86">
        <f t="shared" si="25"/>
        <v>517.17709054502916</v>
      </c>
      <c r="D324" s="86">
        <f t="shared" si="25"/>
        <v>617.73318162813712</v>
      </c>
      <c r="E324" s="86">
        <f t="shared" si="25"/>
        <v>489.36304317707783</v>
      </c>
      <c r="F324" s="86">
        <f t="shared" si="25"/>
        <v>825.79412215187563</v>
      </c>
      <c r="G324" s="86">
        <f t="shared" si="25"/>
        <v>822.98843255949043</v>
      </c>
      <c r="H324" s="86">
        <f t="shared" si="25"/>
        <v>455.73995023143334</v>
      </c>
      <c r="I324" s="86">
        <f t="shared" si="25"/>
        <v>861.12821709801574</v>
      </c>
      <c r="J324" s="86">
        <f t="shared" si="25"/>
        <v>478.81879017558725</v>
      </c>
      <c r="K324" s="86">
        <f t="shared" si="25"/>
        <v>1412.3529169405278</v>
      </c>
      <c r="L324" s="74"/>
      <c r="M324" s="74"/>
      <c r="N324" s="74"/>
      <c r="O324" s="74"/>
      <c r="P324" s="74"/>
      <c r="Q324" s="74"/>
      <c r="R324" s="74"/>
      <c r="S324" s="74"/>
      <c r="T324" s="74"/>
      <c r="U324" s="74"/>
    </row>
    <row r="325" spans="1:21" x14ac:dyDescent="0.2">
      <c r="A325" s="64">
        <f t="shared" si="24"/>
        <v>2009</v>
      </c>
      <c r="B325" s="86">
        <f t="shared" si="25"/>
        <v>808.36600333525882</v>
      </c>
      <c r="C325" s="86">
        <f t="shared" si="25"/>
        <v>598.35101620111914</v>
      </c>
      <c r="D325" s="86">
        <f t="shared" si="25"/>
        <v>616.29737067643464</v>
      </c>
      <c r="E325" s="86">
        <f t="shared" si="25"/>
        <v>787.99000280739278</v>
      </c>
      <c r="F325" s="86">
        <f t="shared" si="25"/>
        <v>960.87487497899951</v>
      </c>
      <c r="G325" s="86">
        <f t="shared" si="25"/>
        <v>858.27877561676542</v>
      </c>
      <c r="H325" s="86">
        <f t="shared" si="25"/>
        <v>445.26607670257823</v>
      </c>
      <c r="I325" s="86">
        <f t="shared" si="25"/>
        <v>954.59236092798369</v>
      </c>
      <c r="J325" s="86">
        <f t="shared" si="25"/>
        <v>507.83291722599853</v>
      </c>
      <c r="K325" s="86">
        <f t="shared" si="25"/>
        <v>1665.3609904961506</v>
      </c>
      <c r="L325" s="74"/>
      <c r="M325" s="74"/>
      <c r="N325" s="74"/>
      <c r="O325" s="74"/>
      <c r="P325" s="74"/>
      <c r="Q325" s="74"/>
      <c r="R325" s="74"/>
      <c r="S325" s="74"/>
      <c r="T325" s="74"/>
      <c r="U325" s="74"/>
    </row>
    <row r="326" spans="1:21" x14ac:dyDescent="0.2">
      <c r="A326" s="64">
        <f t="shared" si="24"/>
        <v>2010</v>
      </c>
      <c r="B326" s="86">
        <f t="shared" si="25"/>
        <v>874.9295252025629</v>
      </c>
      <c r="C326" s="86">
        <f t="shared" si="25"/>
        <v>616.9565990213132</v>
      </c>
      <c r="D326" s="86">
        <f t="shared" si="25"/>
        <v>661.68496418167501</v>
      </c>
      <c r="E326" s="86">
        <f t="shared" si="25"/>
        <v>780.01928052003018</v>
      </c>
      <c r="F326" s="86">
        <f t="shared" si="25"/>
        <v>1036.0587204490275</v>
      </c>
      <c r="G326" s="86">
        <f t="shared" si="25"/>
        <v>888.70201986223469</v>
      </c>
      <c r="H326" s="86">
        <f t="shared" si="25"/>
        <v>493.37907299659622</v>
      </c>
      <c r="I326" s="86">
        <f t="shared" si="25"/>
        <v>1030.0466312223984</v>
      </c>
      <c r="J326" s="86">
        <f t="shared" si="25"/>
        <v>543.31550606380802</v>
      </c>
      <c r="K326" s="86">
        <f t="shared" si="25"/>
        <v>1914.1333957021375</v>
      </c>
      <c r="L326" s="74"/>
      <c r="M326" s="74"/>
      <c r="N326" s="74"/>
      <c r="O326" s="74"/>
      <c r="P326" s="74"/>
      <c r="Q326" s="74"/>
      <c r="R326" s="74"/>
      <c r="S326" s="74"/>
      <c r="T326" s="74"/>
      <c r="U326" s="74"/>
    </row>
    <row r="327" spans="1:21" x14ac:dyDescent="0.2">
      <c r="A327" s="64">
        <f t="shared" si="24"/>
        <v>2011</v>
      </c>
      <c r="B327" s="86">
        <f t="shared" si="25"/>
        <v>913.5586341201398</v>
      </c>
      <c r="C327" s="86">
        <f t="shared" si="25"/>
        <v>594.30142386663476</v>
      </c>
      <c r="D327" s="86">
        <f t="shared" si="25"/>
        <v>684.66621468007679</v>
      </c>
      <c r="E327" s="86">
        <f t="shared" si="25"/>
        <v>764.28204886694539</v>
      </c>
      <c r="F327" s="86">
        <f t="shared" si="25"/>
        <v>1092.2340497431919</v>
      </c>
      <c r="G327" s="86">
        <f t="shared" si="25"/>
        <v>944.13560179324406</v>
      </c>
      <c r="H327" s="86">
        <f t="shared" si="25"/>
        <v>513.69014769589637</v>
      </c>
      <c r="I327" s="86">
        <f t="shared" si="25"/>
        <v>1069.0904019700747</v>
      </c>
      <c r="J327" s="86">
        <f t="shared" si="25"/>
        <v>572.41454313643214</v>
      </c>
      <c r="K327" s="86">
        <f t="shared" si="25"/>
        <v>2069.2410787754325</v>
      </c>
      <c r="L327" s="74"/>
      <c r="M327" s="74"/>
      <c r="N327" s="74"/>
      <c r="O327" s="74"/>
      <c r="P327" s="74"/>
      <c r="Q327" s="74"/>
      <c r="R327" s="74"/>
      <c r="S327" s="74"/>
      <c r="T327" s="74"/>
      <c r="U327" s="74"/>
    </row>
    <row r="328" spans="1:21" x14ac:dyDescent="0.2">
      <c r="A328" s="64">
        <f t="shared" si="24"/>
        <v>2012</v>
      </c>
      <c r="B328" s="86">
        <f t="shared" si="25"/>
        <v>950.44434226113219</v>
      </c>
      <c r="C328" s="86">
        <f t="shared" si="25"/>
        <v>587.23955216351487</v>
      </c>
      <c r="D328" s="86">
        <f t="shared" si="25"/>
        <v>689.90201415379045</v>
      </c>
      <c r="E328" s="86">
        <f t="shared" si="25"/>
        <v>830.27779057590476</v>
      </c>
      <c r="F328" s="86">
        <f t="shared" si="25"/>
        <v>1173.0676944043032</v>
      </c>
      <c r="G328" s="86">
        <f t="shared" si="25"/>
        <v>979.89033018502312</v>
      </c>
      <c r="H328" s="86">
        <f t="shared" si="25"/>
        <v>540.45543092814921</v>
      </c>
      <c r="I328" s="86">
        <f t="shared" si="25"/>
        <v>1121.1675907572383</v>
      </c>
      <c r="J328" s="86">
        <f t="shared" si="25"/>
        <v>606.8532730239159</v>
      </c>
      <c r="K328" s="86">
        <f t="shared" si="25"/>
        <v>2211.7299177835257</v>
      </c>
      <c r="L328" s="74"/>
      <c r="M328" s="74"/>
      <c r="N328" s="74"/>
      <c r="O328" s="74"/>
      <c r="P328" s="74"/>
      <c r="Q328" s="74"/>
      <c r="R328" s="74"/>
      <c r="S328" s="74"/>
      <c r="T328" s="74"/>
      <c r="U328" s="74"/>
    </row>
    <row r="329" spans="1:21" x14ac:dyDescent="0.2">
      <c r="A329" s="64">
        <f t="shared" si="24"/>
        <v>2013</v>
      </c>
      <c r="B329" s="86">
        <f t="shared" si="25"/>
        <v>993.40820332926307</v>
      </c>
      <c r="C329" s="86">
        <f t="shared" si="25"/>
        <v>591.58731005101697</v>
      </c>
      <c r="D329" s="86">
        <f t="shared" si="25"/>
        <v>697.03674493140693</v>
      </c>
      <c r="E329" s="86">
        <f t="shared" si="25"/>
        <v>982.4069891378839</v>
      </c>
      <c r="F329" s="86">
        <f t="shared" si="25"/>
        <v>1249.1494072364003</v>
      </c>
      <c r="G329" s="86">
        <f t="shared" si="25"/>
        <v>1008.2502378572194</v>
      </c>
      <c r="H329" s="86">
        <f t="shared" si="25"/>
        <v>578.45726098149464</v>
      </c>
      <c r="I329" s="86">
        <f t="shared" si="25"/>
        <v>1139.4077316857126</v>
      </c>
      <c r="J329" s="86">
        <f t="shared" si="25"/>
        <v>639.68345347785544</v>
      </c>
      <c r="K329" s="86">
        <f t="shared" si="25"/>
        <v>2371.4202472036732</v>
      </c>
      <c r="L329" s="74"/>
      <c r="M329" s="74"/>
      <c r="N329" s="74"/>
      <c r="O329" s="74"/>
      <c r="P329" s="74"/>
      <c r="Q329" s="74"/>
      <c r="R329" s="74"/>
      <c r="S329" s="74"/>
      <c r="T329" s="74"/>
      <c r="U329" s="74"/>
    </row>
    <row r="330" spans="1:21" x14ac:dyDescent="0.2">
      <c r="A330" s="64">
        <f t="shared" si="24"/>
        <v>2014</v>
      </c>
      <c r="B330" s="86">
        <f t="shared" si="25"/>
        <v>1040.9762884563524</v>
      </c>
      <c r="C330" s="86">
        <f t="shared" si="25"/>
        <v>601.41565807561904</v>
      </c>
      <c r="D330" s="86">
        <f t="shared" si="25"/>
        <v>723.72675410638067</v>
      </c>
      <c r="E330" s="86">
        <f t="shared" si="25"/>
        <v>953.09294627893735</v>
      </c>
      <c r="F330" s="86">
        <f t="shared" si="25"/>
        <v>1336.1159524886928</v>
      </c>
      <c r="G330" s="86">
        <f t="shared" si="25"/>
        <v>1075.3855299445277</v>
      </c>
      <c r="H330" s="86">
        <f t="shared" si="25"/>
        <v>597.21937182817771</v>
      </c>
      <c r="I330" s="86">
        <f t="shared" si="25"/>
        <v>1210.6952645309764</v>
      </c>
      <c r="J330" s="86">
        <f t="shared" si="25"/>
        <v>663.40528537311889</v>
      </c>
      <c r="K330" s="86">
        <f t="shared" si="25"/>
        <v>2505.6927695287186</v>
      </c>
      <c r="L330" s="74"/>
      <c r="M330" s="74"/>
      <c r="N330" s="74"/>
      <c r="O330" s="74"/>
      <c r="P330" s="74"/>
      <c r="Q330" s="74"/>
      <c r="R330" s="74"/>
      <c r="S330" s="74"/>
      <c r="T330" s="74"/>
      <c r="U330" s="74"/>
    </row>
    <row r="331" spans="1:21" x14ac:dyDescent="0.2">
      <c r="A331" s="64">
        <f t="shared" si="24"/>
        <v>2015</v>
      </c>
      <c r="B331" s="86">
        <f>(B60/L60)*100</f>
        <v>1066.9564160634029</v>
      </c>
      <c r="C331" s="86">
        <f t="shared" si="25"/>
        <v>629.64125902332262</v>
      </c>
      <c r="D331" s="86">
        <f t="shared" si="25"/>
        <v>726.48064095128052</v>
      </c>
      <c r="E331" s="86">
        <f t="shared" si="25"/>
        <v>957.53964365436377</v>
      </c>
      <c r="F331" s="86">
        <f t="shared" si="25"/>
        <v>1394.4468043255813</v>
      </c>
      <c r="G331" s="86">
        <f t="shared" si="25"/>
        <v>1079.3500088375347</v>
      </c>
      <c r="H331" s="86">
        <f t="shared" si="25"/>
        <v>608.12532062654282</v>
      </c>
      <c r="I331" s="86">
        <f t="shared" si="25"/>
        <v>1227.3380395659115</v>
      </c>
      <c r="J331" s="86">
        <f t="shared" si="25"/>
        <v>683.02652600574061</v>
      </c>
      <c r="K331" s="86">
        <f t="shared" si="25"/>
        <v>2605.7057867578123</v>
      </c>
      <c r="L331" s="74"/>
      <c r="M331" s="74"/>
      <c r="N331" s="74"/>
      <c r="O331" s="74"/>
      <c r="P331" s="74"/>
      <c r="Q331" s="74"/>
      <c r="R331" s="74"/>
      <c r="S331" s="74"/>
      <c r="T331" s="74"/>
      <c r="U331" s="74"/>
    </row>
    <row r="332" spans="1:21" x14ac:dyDescent="0.2">
      <c r="A332" s="64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74"/>
      <c r="M332" s="74"/>
      <c r="N332" s="74"/>
      <c r="O332" s="74"/>
      <c r="P332" s="74"/>
      <c r="Q332" s="74"/>
      <c r="R332" s="74"/>
      <c r="S332" s="74"/>
      <c r="T332" s="74"/>
      <c r="U332" s="74"/>
    </row>
    <row r="333" spans="1:21" x14ac:dyDescent="0.2">
      <c r="A333" s="59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</row>
    <row r="334" spans="1:21" x14ac:dyDescent="0.2">
      <c r="A334" s="56" t="s">
        <v>19</v>
      </c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</row>
    <row r="335" spans="1:21" x14ac:dyDescent="0.2">
      <c r="A335" s="73" t="s">
        <v>99</v>
      </c>
      <c r="B335" s="56" t="s">
        <v>110</v>
      </c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</row>
    <row r="336" spans="1:21" x14ac:dyDescent="0.2">
      <c r="A336" s="73" t="s">
        <v>100</v>
      </c>
      <c r="B336" s="76" t="s">
        <v>111</v>
      </c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</row>
    <row r="337" spans="1:21" x14ac:dyDescent="0.2">
      <c r="A337" s="73" t="s">
        <v>101</v>
      </c>
      <c r="B337" s="76" t="s">
        <v>112</v>
      </c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</row>
    <row r="338" spans="1:21" x14ac:dyDescent="0.2">
      <c r="A338" s="73" t="s">
        <v>102</v>
      </c>
      <c r="B338" s="76" t="s">
        <v>113</v>
      </c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</row>
    <row r="339" spans="1:21" x14ac:dyDescent="0.2">
      <c r="A339" s="73" t="s">
        <v>103</v>
      </c>
      <c r="B339" s="76" t="s">
        <v>114</v>
      </c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</row>
    <row r="340" spans="1:21" x14ac:dyDescent="0.2">
      <c r="A340" s="73" t="s">
        <v>104</v>
      </c>
      <c r="B340" s="76" t="s">
        <v>115</v>
      </c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</row>
    <row r="341" spans="1:21" x14ac:dyDescent="0.2">
      <c r="A341" s="73" t="s">
        <v>105</v>
      </c>
      <c r="B341" s="76" t="s">
        <v>116</v>
      </c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</row>
    <row r="342" spans="1:21" x14ac:dyDescent="0.2">
      <c r="A342" s="73" t="s">
        <v>106</v>
      </c>
      <c r="B342" s="76" t="s">
        <v>117</v>
      </c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</row>
    <row r="343" spans="1:21" x14ac:dyDescent="0.2">
      <c r="A343" s="73" t="s">
        <v>107</v>
      </c>
      <c r="B343" s="76" t="s">
        <v>118</v>
      </c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</row>
    <row r="344" spans="1:21" x14ac:dyDescent="0.2">
      <c r="A344" s="73" t="s">
        <v>108</v>
      </c>
      <c r="B344" s="76" t="s">
        <v>119</v>
      </c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</row>
    <row r="345" spans="1:21" x14ac:dyDescent="0.2"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</row>
    <row r="346" spans="1:21" x14ac:dyDescent="0.2"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</row>
    <row r="347" spans="1:21" x14ac:dyDescent="0.2"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</row>
    <row r="348" spans="1:21" x14ac:dyDescent="0.2"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</row>
    <row r="349" spans="1:21" x14ac:dyDescent="0.2"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</row>
    <row r="350" spans="1:21" x14ac:dyDescent="0.2"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</row>
    <row r="351" spans="1:21" x14ac:dyDescent="0.2">
      <c r="A351" s="59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</row>
    <row r="352" spans="1:21" x14ac:dyDescent="0.2">
      <c r="A352" s="59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</row>
    <row r="353" spans="1:21" x14ac:dyDescent="0.2">
      <c r="A353" s="59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</row>
    <row r="354" spans="1:21" x14ac:dyDescent="0.2">
      <c r="A354" s="59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</row>
    <row r="355" spans="1:21" x14ac:dyDescent="0.2">
      <c r="A355" s="59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</row>
    <row r="356" spans="1:21" x14ac:dyDescent="0.2">
      <c r="A356" s="59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</row>
    <row r="357" spans="1:21" x14ac:dyDescent="0.2">
      <c r="A357" s="59"/>
      <c r="B357" s="89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</row>
    <row r="358" spans="1:21" x14ac:dyDescent="0.2">
      <c r="A358" s="59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</row>
    <row r="359" spans="1:21" x14ac:dyDescent="0.2">
      <c r="A359" s="59"/>
      <c r="B359" s="74"/>
      <c r="C359" s="74"/>
      <c r="D359" s="89"/>
      <c r="E359" s="74"/>
      <c r="F359" s="89"/>
      <c r="G359" s="74"/>
      <c r="H359" s="74"/>
      <c r="I359" s="89"/>
      <c r="J359" s="89"/>
      <c r="K359" s="74"/>
      <c r="L359" s="89"/>
      <c r="M359" s="74"/>
      <c r="N359" s="74"/>
      <c r="O359" s="74"/>
      <c r="P359" s="74"/>
      <c r="Q359" s="89"/>
      <c r="R359" s="74"/>
      <c r="S359" s="74"/>
      <c r="T359" s="74"/>
      <c r="U359" s="74"/>
    </row>
    <row r="360" spans="1:21" x14ac:dyDescent="0.2">
      <c r="A360" s="59"/>
      <c r="B360" s="89"/>
      <c r="C360" s="74"/>
      <c r="D360" s="90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</row>
    <row r="361" spans="1:21" x14ac:dyDescent="0.2">
      <c r="A361" s="59"/>
      <c r="B361" s="89"/>
      <c r="C361" s="74"/>
      <c r="D361" s="90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</row>
    <row r="362" spans="1:21" x14ac:dyDescent="0.2">
      <c r="A362" s="59"/>
      <c r="B362" s="89"/>
      <c r="C362" s="74"/>
      <c r="D362" s="90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</row>
    <row r="363" spans="1:21" x14ac:dyDescent="0.2">
      <c r="A363" s="59"/>
      <c r="B363" s="89"/>
      <c r="C363" s="74"/>
      <c r="D363" s="90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</row>
    <row r="364" spans="1:21" x14ac:dyDescent="0.2">
      <c r="A364" s="59"/>
      <c r="B364" s="89"/>
      <c r="C364" s="74"/>
      <c r="D364" s="90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</row>
    <row r="365" spans="1:21" x14ac:dyDescent="0.2">
      <c r="A365" s="59"/>
      <c r="B365" s="89"/>
      <c r="C365" s="74"/>
      <c r="D365" s="90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</row>
    <row r="366" spans="1:21" x14ac:dyDescent="0.2">
      <c r="A366" s="59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</row>
    <row r="367" spans="1:21" x14ac:dyDescent="0.2">
      <c r="A367" s="59"/>
      <c r="B367" s="89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</row>
    <row r="368" spans="1:21" x14ac:dyDescent="0.2">
      <c r="A368" s="59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</row>
    <row r="369" spans="1:21" x14ac:dyDescent="0.2">
      <c r="A369" s="59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</row>
    <row r="370" spans="1:21" x14ac:dyDescent="0.2">
      <c r="A370" s="59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</row>
    <row r="371" spans="1:21" x14ac:dyDescent="0.2">
      <c r="A371" s="59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</row>
    <row r="372" spans="1:21" x14ac:dyDescent="0.2">
      <c r="A372" s="59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</row>
    <row r="373" spans="1:21" x14ac:dyDescent="0.2">
      <c r="A373" s="59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</row>
    <row r="374" spans="1:21" x14ac:dyDescent="0.2">
      <c r="A374" s="59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</row>
    <row r="375" spans="1:21" x14ac:dyDescent="0.2">
      <c r="A375" s="59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</row>
    <row r="376" spans="1:21" x14ac:dyDescent="0.2">
      <c r="A376" s="59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</row>
    <row r="377" spans="1:21" x14ac:dyDescent="0.2">
      <c r="A377" s="59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</row>
    <row r="378" spans="1:21" x14ac:dyDescent="0.2">
      <c r="A378" s="59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</row>
    <row r="379" spans="1:21" x14ac:dyDescent="0.2">
      <c r="A379" s="59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375"/>
  <sheetViews>
    <sheetView workbookViewId="0">
      <selection activeCell="F64" sqref="F64"/>
    </sheetView>
  </sheetViews>
  <sheetFormatPr baseColWidth="10" defaultColWidth="11.42578125" defaultRowHeight="12.75" x14ac:dyDescent="0.2"/>
  <cols>
    <col min="1" max="1" width="11.42578125" style="85"/>
    <col min="2" max="3" width="12.42578125" style="60" bestFit="1" customWidth="1"/>
    <col min="4" max="4" width="13" style="60" customWidth="1"/>
    <col min="5" max="5" width="12.42578125" style="60" bestFit="1" customWidth="1"/>
    <col min="6" max="8" width="11.5703125" style="60" bestFit="1" customWidth="1"/>
    <col min="9" max="9" width="12.7109375" style="60" customWidth="1"/>
    <col min="10" max="10" width="12.42578125" style="60" bestFit="1" customWidth="1"/>
    <col min="11" max="19" width="11.5703125" style="60" bestFit="1" customWidth="1"/>
    <col min="20" max="16384" width="11.42578125" style="60"/>
  </cols>
  <sheetData>
    <row r="1" spans="1:21" x14ac:dyDescent="0.2">
      <c r="A1" s="56" t="s">
        <v>127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x14ac:dyDescent="0.2">
      <c r="A2" s="59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x14ac:dyDescent="0.2">
      <c r="A3" s="59"/>
    </row>
    <row r="4" spans="1:21" s="63" customFormat="1" x14ac:dyDescent="0.2">
      <c r="A4" s="59"/>
      <c r="B4" s="61" t="s">
        <v>99</v>
      </c>
      <c r="C4" s="61" t="s">
        <v>100</v>
      </c>
      <c r="D4" s="61" t="s">
        <v>101</v>
      </c>
      <c r="E4" s="61" t="s">
        <v>102</v>
      </c>
      <c r="F4" s="61" t="s">
        <v>103</v>
      </c>
      <c r="G4" s="61" t="s">
        <v>104</v>
      </c>
      <c r="H4" s="61" t="s">
        <v>105</v>
      </c>
      <c r="I4" s="61" t="s">
        <v>106</v>
      </c>
      <c r="J4" s="61" t="s">
        <v>107</v>
      </c>
      <c r="K4" s="62" t="s">
        <v>99</v>
      </c>
      <c r="L4" s="62" t="s">
        <v>100</v>
      </c>
      <c r="M4" s="62" t="s">
        <v>101</v>
      </c>
      <c r="N4" s="62" t="s">
        <v>102</v>
      </c>
      <c r="O4" s="62" t="s">
        <v>103</v>
      </c>
      <c r="P4" s="62" t="s">
        <v>104</v>
      </c>
      <c r="Q4" s="62" t="s">
        <v>105</v>
      </c>
      <c r="R4" s="62" t="s">
        <v>106</v>
      </c>
      <c r="S4" s="62" t="s">
        <v>107</v>
      </c>
      <c r="T4" s="91"/>
      <c r="U4" s="91"/>
    </row>
    <row r="5" spans="1:21" x14ac:dyDescent="0.2">
      <c r="A5" s="64">
        <v>1960</v>
      </c>
      <c r="B5" s="92">
        <v>3614.7053010045161</v>
      </c>
      <c r="C5" s="92">
        <v>790.71051643719261</v>
      </c>
      <c r="D5" s="93">
        <v>4405.4158174417089</v>
      </c>
      <c r="E5" s="92">
        <v>3286.5840429354025</v>
      </c>
      <c r="F5" s="92">
        <v>310.02725991574511</v>
      </c>
      <c r="G5" s="92">
        <v>598.09749814437373</v>
      </c>
      <c r="H5" s="92">
        <v>-425.1387948474819</v>
      </c>
      <c r="I5" s="93">
        <v>3769.5700061480393</v>
      </c>
      <c r="J5" s="92">
        <v>635.84581129366904</v>
      </c>
      <c r="K5" s="94">
        <v>215220.73853516299</v>
      </c>
      <c r="L5" s="94">
        <v>39914.619679906318</v>
      </c>
      <c r="M5" s="95">
        <v>255135.35821506931</v>
      </c>
      <c r="N5" s="94">
        <v>164650.0746974762</v>
      </c>
      <c r="O5" s="94">
        <v>25987.986041876291</v>
      </c>
      <c r="P5" s="94">
        <v>33214.925032586303</v>
      </c>
      <c r="Q5" s="94">
        <v>2425.0434552535444</v>
      </c>
      <c r="R5" s="95">
        <v>226278.02922719234</v>
      </c>
      <c r="S5" s="94">
        <v>28857.328987876968</v>
      </c>
      <c r="T5" s="74"/>
      <c r="U5" s="74"/>
    </row>
    <row r="6" spans="1:21" x14ac:dyDescent="0.2">
      <c r="A6" s="64">
        <v>1961</v>
      </c>
      <c r="B6" s="92">
        <v>3701.6452502123861</v>
      </c>
      <c r="C6" s="92">
        <v>778.09561478066678</v>
      </c>
      <c r="D6" s="93">
        <v>4479.740864993053</v>
      </c>
      <c r="E6" s="92">
        <v>3219.6204709756084</v>
      </c>
      <c r="F6" s="92">
        <v>356.41093980182245</v>
      </c>
      <c r="G6" s="92">
        <v>655.12721180323138</v>
      </c>
      <c r="H6" s="92">
        <v>-392.61474650107664</v>
      </c>
      <c r="I6" s="93">
        <v>3838.5438760795855</v>
      </c>
      <c r="J6" s="92">
        <v>641.19698891346729</v>
      </c>
      <c r="K6" s="94">
        <v>219265.33142420763</v>
      </c>
      <c r="L6" s="94">
        <v>39532.859067742291</v>
      </c>
      <c r="M6" s="95">
        <v>258798.19049194991</v>
      </c>
      <c r="N6" s="94">
        <v>193638.81260019736</v>
      </c>
      <c r="O6" s="94">
        <v>30563.096150033831</v>
      </c>
      <c r="P6" s="94">
        <v>34524.301824105976</v>
      </c>
      <c r="Q6" s="94">
        <v>-28483.809582407601</v>
      </c>
      <c r="R6" s="95">
        <v>230242.40099192958</v>
      </c>
      <c r="S6" s="94">
        <v>28555.789500020364</v>
      </c>
      <c r="T6" s="74"/>
      <c r="U6" s="74"/>
    </row>
    <row r="7" spans="1:21" x14ac:dyDescent="0.2">
      <c r="A7" s="64">
        <v>1962</v>
      </c>
      <c r="B7" s="92">
        <v>4026.7854963051886</v>
      </c>
      <c r="C7" s="92">
        <v>879.96889622538345</v>
      </c>
      <c r="D7" s="93">
        <v>4906.7543925305717</v>
      </c>
      <c r="E7" s="92">
        <v>3440.7941396089614</v>
      </c>
      <c r="F7" s="92">
        <v>382.7962385180561</v>
      </c>
      <c r="G7" s="92">
        <v>767.49783211054739</v>
      </c>
      <c r="H7" s="92">
        <v>-444.09611466696936</v>
      </c>
      <c r="I7" s="93">
        <v>4146.9920955705957</v>
      </c>
      <c r="J7" s="92">
        <v>759.76229695997654</v>
      </c>
      <c r="K7" s="94">
        <v>231198.60890538886</v>
      </c>
      <c r="L7" s="94">
        <v>39759.851864164149</v>
      </c>
      <c r="M7" s="95">
        <v>270958.46076955303</v>
      </c>
      <c r="N7" s="94">
        <v>195285.14788633934</v>
      </c>
      <c r="O7" s="94">
        <v>33199.312011611597</v>
      </c>
      <c r="P7" s="94">
        <v>37557.491180607984</v>
      </c>
      <c r="Q7" s="94">
        <v>-26895.906277877606</v>
      </c>
      <c r="R7" s="95">
        <v>239146.04480068132</v>
      </c>
      <c r="S7" s="94">
        <v>31812.415968871686</v>
      </c>
      <c r="T7" s="74"/>
      <c r="U7" s="74"/>
    </row>
    <row r="8" spans="1:21" x14ac:dyDescent="0.2">
      <c r="A8" s="64">
        <v>1963</v>
      </c>
      <c r="B8" s="92">
        <v>4301.758358916125</v>
      </c>
      <c r="C8" s="92">
        <v>978.97997309256903</v>
      </c>
      <c r="D8" s="93">
        <v>5280.7383320086938</v>
      </c>
      <c r="E8" s="92">
        <v>3762.9351539367044</v>
      </c>
      <c r="F8" s="92">
        <v>432.32102539416127</v>
      </c>
      <c r="G8" s="92">
        <v>806.4703015812928</v>
      </c>
      <c r="H8" s="92">
        <v>-509.91961014390949</v>
      </c>
      <c r="I8" s="93">
        <v>4491.8068707682496</v>
      </c>
      <c r="J8" s="92">
        <v>788.93146124044517</v>
      </c>
      <c r="K8" s="94">
        <v>247148.82393962124</v>
      </c>
      <c r="L8" s="94">
        <v>44258.43637506997</v>
      </c>
      <c r="M8" s="95">
        <v>291407.26031469123</v>
      </c>
      <c r="N8" s="94">
        <v>210011.16200358924</v>
      </c>
      <c r="O8" s="94">
        <v>39619.773222873577</v>
      </c>
      <c r="P8" s="94">
        <v>40596.686852667415</v>
      </c>
      <c r="Q8" s="94">
        <v>-39842.655233845246</v>
      </c>
      <c r="R8" s="95">
        <v>250384.96684528497</v>
      </c>
      <c r="S8" s="94">
        <v>41022.293469406235</v>
      </c>
      <c r="T8" s="74"/>
      <c r="U8" s="74"/>
    </row>
    <row r="9" spans="1:21" x14ac:dyDescent="0.2">
      <c r="A9" s="64">
        <v>1964</v>
      </c>
      <c r="B9" s="92">
        <v>4559.5454176138783</v>
      </c>
      <c r="C9" s="92">
        <v>1092.7261031551923</v>
      </c>
      <c r="D9" s="93">
        <v>5652.2715207690708</v>
      </c>
      <c r="E9" s="92">
        <v>4062.257846416232</v>
      </c>
      <c r="F9" s="92">
        <v>478.49529814757017</v>
      </c>
      <c r="G9" s="92">
        <v>767.62774034211645</v>
      </c>
      <c r="H9" s="92">
        <v>-580.60399174551458</v>
      </c>
      <c r="I9" s="93">
        <v>4727.7768931604041</v>
      </c>
      <c r="J9" s="92">
        <v>924.49462760866641</v>
      </c>
      <c r="K9" s="94">
        <v>256192.11880948514</v>
      </c>
      <c r="L9" s="94">
        <v>49618.561726940548</v>
      </c>
      <c r="M9" s="95">
        <v>305810.68053642567</v>
      </c>
      <c r="N9" s="94">
        <v>220931.57696694307</v>
      </c>
      <c r="O9" s="94">
        <v>38131.586849402258</v>
      </c>
      <c r="P9" s="94">
        <v>41683.829968562197</v>
      </c>
      <c r="Q9" s="94">
        <v>-31741.361594864997</v>
      </c>
      <c r="R9" s="95">
        <v>269005.63219004252</v>
      </c>
      <c r="S9" s="94">
        <v>36805.048346383162</v>
      </c>
      <c r="T9" s="74"/>
      <c r="U9" s="74"/>
    </row>
    <row r="10" spans="1:21" x14ac:dyDescent="0.2">
      <c r="A10" s="64">
        <v>1965</v>
      </c>
      <c r="B10" s="92">
        <v>4964.2963730103984</v>
      </c>
      <c r="C10" s="92">
        <v>1382.1267882166665</v>
      </c>
      <c r="D10" s="93">
        <v>6346.4231612270651</v>
      </c>
      <c r="E10" s="92">
        <v>4600.8000699058057</v>
      </c>
      <c r="F10" s="92">
        <v>518.07324622192061</v>
      </c>
      <c r="G10" s="92">
        <v>947.8104575285297</v>
      </c>
      <c r="H10" s="92">
        <v>-650.31626776039366</v>
      </c>
      <c r="I10" s="93">
        <v>5416.3675058958615</v>
      </c>
      <c r="J10" s="92">
        <v>930.05565533120239</v>
      </c>
      <c r="K10" s="94">
        <v>277175.60499452864</v>
      </c>
      <c r="L10" s="94">
        <v>63836.565066454816</v>
      </c>
      <c r="M10" s="95">
        <v>341012.17006098345</v>
      </c>
      <c r="N10" s="94">
        <v>263554.28749057872</v>
      </c>
      <c r="O10" s="94">
        <v>43667.640158715571</v>
      </c>
      <c r="P10" s="94">
        <v>53882.656865701945</v>
      </c>
      <c r="Q10" s="94">
        <v>-57707.311710639406</v>
      </c>
      <c r="R10" s="95">
        <v>303397.27280435682</v>
      </c>
      <c r="S10" s="94">
        <v>37614.897256626617</v>
      </c>
      <c r="T10" s="74"/>
      <c r="U10" s="74"/>
    </row>
    <row r="11" spans="1:21" x14ac:dyDescent="0.2">
      <c r="A11" s="64">
        <v>1966</v>
      </c>
      <c r="B11" s="92">
        <v>5419.0883456835418</v>
      </c>
      <c r="C11" s="92">
        <v>1398.9819929510161</v>
      </c>
      <c r="D11" s="93">
        <v>6818.0703386345576</v>
      </c>
      <c r="E11" s="92">
        <v>4759.3352079754313</v>
      </c>
      <c r="F11" s="92">
        <v>562.15344764864415</v>
      </c>
      <c r="G11" s="92">
        <v>955.99467611738623</v>
      </c>
      <c r="H11" s="92">
        <v>-574.45151400093368</v>
      </c>
      <c r="I11" s="93">
        <v>5703.0318177405279</v>
      </c>
      <c r="J11" s="92">
        <v>1115.0385208940299</v>
      </c>
      <c r="K11" s="94">
        <v>296492.85718596569</v>
      </c>
      <c r="L11" s="94">
        <v>68082.362144981758</v>
      </c>
      <c r="M11" s="95">
        <v>364575.21933094744</v>
      </c>
      <c r="N11" s="94">
        <v>264009.30478071846</v>
      </c>
      <c r="O11" s="94">
        <v>45657.557938100079</v>
      </c>
      <c r="P11" s="94">
        <v>44200.476187125249</v>
      </c>
      <c r="Q11" s="94">
        <v>-35070.121538598149</v>
      </c>
      <c r="R11" s="95">
        <v>318797.21736734564</v>
      </c>
      <c r="S11" s="94">
        <v>45778.001963601811</v>
      </c>
      <c r="T11" s="74"/>
      <c r="U11" s="74"/>
    </row>
    <row r="12" spans="1:21" x14ac:dyDescent="0.2">
      <c r="A12" s="64">
        <v>1967</v>
      </c>
      <c r="B12" s="92">
        <v>5855.6835848015498</v>
      </c>
      <c r="C12" s="92">
        <v>1533.6116156719215</v>
      </c>
      <c r="D12" s="93">
        <v>7389.2952004734716</v>
      </c>
      <c r="E12" s="92">
        <v>5138.0000391690146</v>
      </c>
      <c r="F12" s="92">
        <v>613.03938088709469</v>
      </c>
      <c r="G12" s="92">
        <v>1083.4346512867239</v>
      </c>
      <c r="H12" s="92">
        <v>-654.96471314923042</v>
      </c>
      <c r="I12" s="93">
        <v>6179.5093581936035</v>
      </c>
      <c r="J12" s="92">
        <v>1209.7858422798686</v>
      </c>
      <c r="K12" s="94">
        <v>313245.07696400874</v>
      </c>
      <c r="L12" s="94">
        <v>71791.630795602498</v>
      </c>
      <c r="M12" s="95">
        <v>385036.70775961125</v>
      </c>
      <c r="N12" s="94">
        <v>277999.01819210593</v>
      </c>
      <c r="O12" s="94">
        <v>46541.965840048746</v>
      </c>
      <c r="P12" s="94">
        <v>48669.174961852957</v>
      </c>
      <c r="Q12" s="94">
        <v>-37363.157117747207</v>
      </c>
      <c r="R12" s="95">
        <v>335847.00187626039</v>
      </c>
      <c r="S12" s="94">
        <v>49189.705883350813</v>
      </c>
      <c r="T12" s="74"/>
      <c r="U12" s="74"/>
    </row>
    <row r="13" spans="1:21" x14ac:dyDescent="0.2">
      <c r="A13" s="64">
        <v>1968</v>
      </c>
      <c r="B13" s="92">
        <v>6478.4162442439647</v>
      </c>
      <c r="C13" s="92">
        <v>1763.8600727977537</v>
      </c>
      <c r="D13" s="93">
        <v>8242.2763170417184</v>
      </c>
      <c r="E13" s="92">
        <v>5677.5862381679844</v>
      </c>
      <c r="F13" s="92">
        <v>665.91468188589624</v>
      </c>
      <c r="G13" s="92">
        <v>1145.9205106714858</v>
      </c>
      <c r="H13" s="92">
        <v>-740.75321991555893</v>
      </c>
      <c r="I13" s="93">
        <v>6748.6682108098066</v>
      </c>
      <c r="J13" s="92">
        <v>1493.6081062319108</v>
      </c>
      <c r="K13" s="94">
        <v>339510.73232380464</v>
      </c>
      <c r="L13" s="94">
        <v>80659.826637628998</v>
      </c>
      <c r="M13" s="95">
        <v>420170.55896143365</v>
      </c>
      <c r="N13" s="94">
        <v>294967.02659349894</v>
      </c>
      <c r="O13" s="94">
        <v>47392.358053460921</v>
      </c>
      <c r="P13" s="94">
        <v>49389.932828744531</v>
      </c>
      <c r="Q13" s="94">
        <v>-35901.438981053696</v>
      </c>
      <c r="R13" s="95">
        <v>355847.87849465065</v>
      </c>
      <c r="S13" s="94">
        <v>64322.680466782927</v>
      </c>
      <c r="T13" s="74"/>
      <c r="U13" s="74"/>
    </row>
    <row r="14" spans="1:21" x14ac:dyDescent="0.2">
      <c r="A14" s="64">
        <v>1969</v>
      </c>
      <c r="B14" s="92">
        <v>7146.3880051637298</v>
      </c>
      <c r="C14" s="92">
        <v>1915.5569154068999</v>
      </c>
      <c r="D14" s="93">
        <v>9061.9449205706296</v>
      </c>
      <c r="E14" s="92">
        <v>6144.2432908677565</v>
      </c>
      <c r="F14" s="92">
        <v>738.89306762087574</v>
      </c>
      <c r="G14" s="92">
        <v>1329.6107501102658</v>
      </c>
      <c r="H14" s="92">
        <v>-728.97988566326421</v>
      </c>
      <c r="I14" s="93">
        <v>7483.767222935634</v>
      </c>
      <c r="J14" s="92">
        <v>1578.1776976349959</v>
      </c>
      <c r="K14" s="94">
        <v>358447.72364533151</v>
      </c>
      <c r="L14" s="94">
        <v>90817.754277506931</v>
      </c>
      <c r="M14" s="95">
        <v>449265.47792283841</v>
      </c>
      <c r="N14" s="94">
        <v>308038.43238296796</v>
      </c>
      <c r="O14" s="94">
        <v>50190.148435587005</v>
      </c>
      <c r="P14" s="94">
        <v>54014.795807965405</v>
      </c>
      <c r="Q14" s="94">
        <v>-33658.754657269805</v>
      </c>
      <c r="R14" s="95">
        <v>378584.62196925055</v>
      </c>
      <c r="S14" s="94">
        <v>70680.855953587874</v>
      </c>
      <c r="T14" s="74"/>
      <c r="U14" s="74"/>
    </row>
    <row r="15" spans="1:21" x14ac:dyDescent="0.2">
      <c r="A15" s="64">
        <v>1970</v>
      </c>
      <c r="B15" s="92">
        <v>8244.7630611445475</v>
      </c>
      <c r="C15" s="92">
        <v>2391.6369434695666</v>
      </c>
      <c r="D15" s="93">
        <v>10636.400004614114</v>
      </c>
      <c r="E15" s="92">
        <v>7165.8478964904589</v>
      </c>
      <c r="F15" s="92">
        <v>858.35983680826678</v>
      </c>
      <c r="G15" s="92">
        <v>1649.5747244650859</v>
      </c>
      <c r="H15" s="92">
        <v>-942.92631105470127</v>
      </c>
      <c r="I15" s="93">
        <v>8730.8561467091095</v>
      </c>
      <c r="J15" s="92">
        <v>1905.5438579050037</v>
      </c>
      <c r="K15" s="94">
        <v>385342.53789897868</v>
      </c>
      <c r="L15" s="94">
        <v>112572.95024366501</v>
      </c>
      <c r="M15" s="95">
        <v>497915.48814264371</v>
      </c>
      <c r="N15" s="94">
        <v>338292.9456564415</v>
      </c>
      <c r="O15" s="94">
        <v>56091.870396667546</v>
      </c>
      <c r="P15" s="94">
        <v>64742.075393534877</v>
      </c>
      <c r="Q15" s="94">
        <v>-42123.063309865727</v>
      </c>
      <c r="R15" s="95">
        <v>417003.82813677826</v>
      </c>
      <c r="S15" s="94">
        <v>80911.660005865488</v>
      </c>
      <c r="T15" s="74"/>
      <c r="U15" s="74"/>
    </row>
    <row r="16" spans="1:21" x14ac:dyDescent="0.2">
      <c r="A16" s="64">
        <v>1971</v>
      </c>
      <c r="B16" s="92">
        <v>9018.7560682640251</v>
      </c>
      <c r="C16" s="92">
        <v>2807.292652673244</v>
      </c>
      <c r="D16" s="93">
        <v>11826.04872093727</v>
      </c>
      <c r="E16" s="92">
        <v>7674.7113876415051</v>
      </c>
      <c r="F16" s="92">
        <v>1036.565306709178</v>
      </c>
      <c r="G16" s="92">
        <v>2050.6014353190567</v>
      </c>
      <c r="H16" s="92">
        <v>-942.31116605406032</v>
      </c>
      <c r="I16" s="93">
        <v>9819.5669636156799</v>
      </c>
      <c r="J16" s="92">
        <v>2006.4817573215896</v>
      </c>
      <c r="K16" s="94">
        <v>411463.00274480879</v>
      </c>
      <c r="L16" s="94">
        <v>120858.18731306265</v>
      </c>
      <c r="M16" s="95">
        <v>532321.1900578714</v>
      </c>
      <c r="N16" s="94">
        <v>342139.91001853213</v>
      </c>
      <c r="O16" s="94">
        <v>62826.976726892019</v>
      </c>
      <c r="P16" s="94">
        <v>75042.906574526831</v>
      </c>
      <c r="Q16" s="94">
        <v>-34906.74627111743</v>
      </c>
      <c r="R16" s="95">
        <v>445103.04704883351</v>
      </c>
      <c r="S16" s="94">
        <v>87218.143009037871</v>
      </c>
      <c r="T16" s="74"/>
      <c r="U16" s="74"/>
    </row>
    <row r="17" spans="1:21" x14ac:dyDescent="0.2">
      <c r="A17" s="64">
        <v>1972</v>
      </c>
      <c r="B17" s="92">
        <v>10381.994690436257</v>
      </c>
      <c r="C17" s="92">
        <v>3188.0718690618214</v>
      </c>
      <c r="D17" s="93">
        <v>13570.066559498078</v>
      </c>
      <c r="E17" s="92">
        <v>8572.6794650800894</v>
      </c>
      <c r="F17" s="92">
        <v>1237.5961540709579</v>
      </c>
      <c r="G17" s="92">
        <v>2338.6079847078654</v>
      </c>
      <c r="H17" s="92">
        <v>-1184.5257700484544</v>
      </c>
      <c r="I17" s="93">
        <v>10964.357833810458</v>
      </c>
      <c r="J17" s="92">
        <v>2605.7087256876202</v>
      </c>
      <c r="K17" s="94">
        <v>445112.6328148605</v>
      </c>
      <c r="L17" s="94">
        <v>121379.23895939464</v>
      </c>
      <c r="M17" s="95">
        <v>566491.87177425518</v>
      </c>
      <c r="N17" s="94">
        <v>357941.41954883962</v>
      </c>
      <c r="O17" s="94">
        <v>67249.016236635362</v>
      </c>
      <c r="P17" s="94">
        <v>78874.93590016698</v>
      </c>
      <c r="Q17" s="94">
        <v>-39924.617503856818</v>
      </c>
      <c r="R17" s="95">
        <v>464140.7541817851</v>
      </c>
      <c r="S17" s="94">
        <v>102351.11759246998</v>
      </c>
      <c r="T17" s="74"/>
      <c r="U17" s="74"/>
    </row>
    <row r="18" spans="1:21" x14ac:dyDescent="0.2">
      <c r="A18" s="64">
        <v>1973</v>
      </c>
      <c r="B18" s="92">
        <v>12841.839241715892</v>
      </c>
      <c r="C18" s="92">
        <v>3972.3159233053325</v>
      </c>
      <c r="D18" s="93">
        <v>16814.155165021224</v>
      </c>
      <c r="E18" s="92">
        <v>10326.707460222951</v>
      </c>
      <c r="F18" s="92">
        <v>1483.7542385228041</v>
      </c>
      <c r="G18" s="92">
        <v>2925.013742011015</v>
      </c>
      <c r="H18" s="92">
        <v>-1205.4743835724835</v>
      </c>
      <c r="I18" s="93">
        <v>13530.001057184287</v>
      </c>
      <c r="J18" s="92">
        <v>3284.1541078369373</v>
      </c>
      <c r="K18" s="94">
        <v>479425.99094875535</v>
      </c>
      <c r="L18" s="94">
        <v>129447.80108675323</v>
      </c>
      <c r="M18" s="95">
        <v>608873.79203550855</v>
      </c>
      <c r="N18" s="94">
        <v>372750.16408247856</v>
      </c>
      <c r="O18" s="94">
        <v>71322.394938879719</v>
      </c>
      <c r="P18" s="94">
        <v>85553.958800028835</v>
      </c>
      <c r="Q18" s="94">
        <v>-31017.101081099681</v>
      </c>
      <c r="R18" s="95">
        <v>498609.41674028744</v>
      </c>
      <c r="S18" s="94">
        <v>110264.37529522114</v>
      </c>
      <c r="T18" s="74"/>
      <c r="U18" s="74"/>
    </row>
    <row r="19" spans="1:21" x14ac:dyDescent="0.2">
      <c r="A19" s="64">
        <v>1974</v>
      </c>
      <c r="B19" s="92">
        <v>16700.178586430837</v>
      </c>
      <c r="C19" s="92">
        <v>6741.5518558551084</v>
      </c>
      <c r="D19" s="93">
        <v>23441.730442285945</v>
      </c>
      <c r="E19" s="92">
        <v>14574.494668594607</v>
      </c>
      <c r="F19" s="92">
        <v>1977.8503680541792</v>
      </c>
      <c r="G19" s="92">
        <v>4124.3265358574217</v>
      </c>
      <c r="H19" s="92">
        <v>-1830.7633052159727</v>
      </c>
      <c r="I19" s="93">
        <v>18845.908267290233</v>
      </c>
      <c r="J19" s="92">
        <v>4595.8221749957092</v>
      </c>
      <c r="K19" s="94">
        <v>506009.6826724761</v>
      </c>
      <c r="L19" s="94">
        <v>142959.03140104492</v>
      </c>
      <c r="M19" s="95">
        <v>648968.71407352109</v>
      </c>
      <c r="N19" s="94">
        <v>391695.42943556973</v>
      </c>
      <c r="O19" s="94">
        <v>77343.171809837964</v>
      </c>
      <c r="P19" s="94">
        <v>93890.72479374129</v>
      </c>
      <c r="Q19" s="94">
        <v>-33465.018710169301</v>
      </c>
      <c r="R19" s="95">
        <v>529464.30732897972</v>
      </c>
      <c r="S19" s="94">
        <v>119504.40674454135</v>
      </c>
      <c r="T19" s="74"/>
      <c r="U19" s="74"/>
    </row>
    <row r="20" spans="1:21" x14ac:dyDescent="0.2">
      <c r="A20" s="64">
        <v>1975</v>
      </c>
      <c r="B20" s="92">
        <v>21235.335326432622</v>
      </c>
      <c r="C20" s="92">
        <v>6866.9588193817472</v>
      </c>
      <c r="D20" s="93">
        <v>28102.294145814369</v>
      </c>
      <c r="E20" s="92">
        <v>17950.413187262566</v>
      </c>
      <c r="F20" s="92">
        <v>2678.2125232640469</v>
      </c>
      <c r="G20" s="92">
        <v>4799.84934001701</v>
      </c>
      <c r="H20" s="92">
        <v>-2626.7846497677965</v>
      </c>
      <c r="I20" s="93">
        <v>22801.690400775828</v>
      </c>
      <c r="J20" s="92">
        <v>5300.6037450385429</v>
      </c>
      <c r="K20" s="94">
        <v>516636.24552796601</v>
      </c>
      <c r="L20" s="94">
        <v>132486.40920249122</v>
      </c>
      <c r="M20" s="95">
        <v>649122.65473045723</v>
      </c>
      <c r="N20" s="94">
        <v>400200.11624036345</v>
      </c>
      <c r="O20" s="94">
        <v>81722.691708910701</v>
      </c>
      <c r="P20" s="94">
        <v>92731.505891157358</v>
      </c>
      <c r="Q20" s="94">
        <v>-42679.750142264762</v>
      </c>
      <c r="R20" s="95">
        <v>531974.56369816675</v>
      </c>
      <c r="S20" s="94">
        <v>117148.09103229048</v>
      </c>
      <c r="T20" s="74"/>
      <c r="U20" s="74"/>
    </row>
    <row r="21" spans="1:21" x14ac:dyDescent="0.2">
      <c r="A21" s="64">
        <v>1976</v>
      </c>
      <c r="B21" s="92">
        <v>26126.971131427723</v>
      </c>
      <c r="C21" s="92">
        <v>7651.62690393304</v>
      </c>
      <c r="D21" s="93">
        <v>33778.598035360759</v>
      </c>
      <c r="E21" s="92">
        <v>20458.638918264405</v>
      </c>
      <c r="F21" s="92">
        <v>3461.9187172759857</v>
      </c>
      <c r="G21" s="92">
        <v>6295.3529018410818</v>
      </c>
      <c r="H21" s="92">
        <v>-2708.7877473728367</v>
      </c>
      <c r="I21" s="93">
        <v>27507.122790008634</v>
      </c>
      <c r="J21" s="92">
        <v>6271.4752453521269</v>
      </c>
      <c r="K21" s="94">
        <v>545141.98310323269</v>
      </c>
      <c r="L21" s="94">
        <v>153921.75168278214</v>
      </c>
      <c r="M21" s="95">
        <v>699063.73478601477</v>
      </c>
      <c r="N21" s="94">
        <v>416878.5681843948</v>
      </c>
      <c r="O21" s="94">
        <v>88100.633309502067</v>
      </c>
      <c r="P21" s="94">
        <v>114702.60820023523</v>
      </c>
      <c r="Q21" s="94">
        <v>-44115.726013273932</v>
      </c>
      <c r="R21" s="95">
        <v>575566.08368085814</v>
      </c>
      <c r="S21" s="94">
        <v>123497.65110515668</v>
      </c>
      <c r="T21" s="74"/>
      <c r="U21" s="74"/>
    </row>
    <row r="22" spans="1:21" x14ac:dyDescent="0.2">
      <c r="A22" s="64">
        <v>1977</v>
      </c>
      <c r="B22" s="92">
        <v>33273.106404180966</v>
      </c>
      <c r="C22" s="92">
        <v>10141.956901538957</v>
      </c>
      <c r="D22" s="93">
        <v>43415.063305719923</v>
      </c>
      <c r="E22" s="92">
        <v>25609.315802904654</v>
      </c>
      <c r="F22" s="92">
        <v>4406.030774912012</v>
      </c>
      <c r="G22" s="92">
        <v>7650.035940644193</v>
      </c>
      <c r="H22" s="92">
        <v>-2778.627387980112</v>
      </c>
      <c r="I22" s="93">
        <v>34886.755130480742</v>
      </c>
      <c r="J22" s="92">
        <v>8528.3081752391772</v>
      </c>
      <c r="K22" s="94">
        <v>593684.0116057666</v>
      </c>
      <c r="L22" s="94">
        <v>192515.68600168859</v>
      </c>
      <c r="M22" s="95">
        <v>786199.69760745519</v>
      </c>
      <c r="N22" s="94">
        <v>473730.91032694612</v>
      </c>
      <c r="O22" s="94">
        <v>95813.690685150563</v>
      </c>
      <c r="P22" s="94">
        <v>128961.60133357337</v>
      </c>
      <c r="Q22" s="94">
        <v>-45875.574737782095</v>
      </c>
      <c r="R22" s="95">
        <v>652630.62760788796</v>
      </c>
      <c r="S22" s="94">
        <v>133569.06999956723</v>
      </c>
      <c r="T22" s="74"/>
      <c r="U22" s="74"/>
    </row>
    <row r="23" spans="1:21" x14ac:dyDescent="0.2">
      <c r="A23" s="64">
        <v>1978</v>
      </c>
      <c r="B23" s="92">
        <v>38154.885645167044</v>
      </c>
      <c r="C23" s="92">
        <v>11532.882318642105</v>
      </c>
      <c r="D23" s="93">
        <v>49687.76796380915</v>
      </c>
      <c r="E23" s="92">
        <v>30441.878435896255</v>
      </c>
      <c r="F23" s="92">
        <v>5307.0049632183227</v>
      </c>
      <c r="G23" s="92">
        <v>9031.7398916136881</v>
      </c>
      <c r="H23" s="92">
        <v>-4020.9279478726294</v>
      </c>
      <c r="I23" s="93">
        <v>40759.695342855637</v>
      </c>
      <c r="J23" s="92">
        <v>8928.0726209535133</v>
      </c>
      <c r="K23" s="94">
        <v>630894.26618497726</v>
      </c>
      <c r="L23" s="94">
        <v>206960.68213762468</v>
      </c>
      <c r="M23" s="95">
        <v>837854.94832260197</v>
      </c>
      <c r="N23" s="94">
        <v>513317.41456910386</v>
      </c>
      <c r="O23" s="94">
        <v>99325.810526542875</v>
      </c>
      <c r="P23" s="94">
        <v>139448.62829684565</v>
      </c>
      <c r="Q23" s="94">
        <v>-61082.32794908699</v>
      </c>
      <c r="R23" s="95">
        <v>691009.52544340526</v>
      </c>
      <c r="S23" s="94">
        <v>146845.42287919656</v>
      </c>
      <c r="T23" s="74"/>
      <c r="U23" s="74"/>
    </row>
    <row r="24" spans="1:21" x14ac:dyDescent="0.2">
      <c r="A24" s="64">
        <v>1979</v>
      </c>
      <c r="B24" s="92">
        <v>43702.993886404707</v>
      </c>
      <c r="C24" s="92">
        <v>13635.860630088819</v>
      </c>
      <c r="D24" s="93">
        <v>57338.854516493528</v>
      </c>
      <c r="E24" s="92">
        <v>34508.610463067038</v>
      </c>
      <c r="F24" s="92">
        <v>6536.8530533805442</v>
      </c>
      <c r="G24" s="92">
        <v>11756.565048776642</v>
      </c>
      <c r="H24" s="92">
        <v>-5232.8505067116803</v>
      </c>
      <c r="I24" s="93">
        <v>47569.178058512545</v>
      </c>
      <c r="J24" s="92">
        <v>9769.6764579809824</v>
      </c>
      <c r="K24" s="94">
        <v>662054.91601561673</v>
      </c>
      <c r="L24" s="94">
        <v>212996.62695156943</v>
      </c>
      <c r="M24" s="95">
        <v>875051.54296718619</v>
      </c>
      <c r="N24" s="94">
        <v>525611.15444451582</v>
      </c>
      <c r="O24" s="94">
        <v>106987.84436938663</v>
      </c>
      <c r="P24" s="94">
        <v>160765.04221016372</v>
      </c>
      <c r="Q24" s="94">
        <v>-69943.783379057801</v>
      </c>
      <c r="R24" s="95">
        <v>723420.2576450085</v>
      </c>
      <c r="S24" s="94">
        <v>151631.28532217781</v>
      </c>
      <c r="T24" s="74"/>
      <c r="U24" s="74"/>
    </row>
    <row r="25" spans="1:21" x14ac:dyDescent="0.2">
      <c r="A25" s="64">
        <v>1980</v>
      </c>
      <c r="B25" s="92">
        <v>52322.559112302952</v>
      </c>
      <c r="C25" s="92">
        <v>16160.961112932891</v>
      </c>
      <c r="D25" s="93">
        <v>68483.520225235843</v>
      </c>
      <c r="E25" s="92">
        <v>40475.825335413021</v>
      </c>
      <c r="F25" s="92">
        <v>7899.1511549556062</v>
      </c>
      <c r="G25" s="92">
        <v>12853.769972609694</v>
      </c>
      <c r="H25" s="92">
        <v>-4248.4743944353504</v>
      </c>
      <c r="I25" s="93">
        <v>56980.272068542967</v>
      </c>
      <c r="J25" s="92">
        <v>11503.248156692873</v>
      </c>
      <c r="K25" s="94">
        <v>667032.87649444095</v>
      </c>
      <c r="L25" s="94">
        <v>205686.42712134749</v>
      </c>
      <c r="M25" s="95">
        <v>872719.30361578846</v>
      </c>
      <c r="N25" s="94">
        <v>516072.33743485902</v>
      </c>
      <c r="O25" s="94">
        <v>108544.06211993094</v>
      </c>
      <c r="P25" s="94">
        <v>145623.12068988342</v>
      </c>
      <c r="Q25" s="94">
        <v>-42565.017994880647</v>
      </c>
      <c r="R25" s="95">
        <v>727674.50224979268</v>
      </c>
      <c r="S25" s="94">
        <v>145044.80136599569</v>
      </c>
      <c r="T25" s="74"/>
      <c r="U25" s="74"/>
    </row>
    <row r="26" spans="1:21" x14ac:dyDescent="0.2">
      <c r="A26" s="64">
        <v>1981</v>
      </c>
      <c r="B26" s="92">
        <v>72158.515081863559</v>
      </c>
      <c r="C26" s="92">
        <v>29162.57841015622</v>
      </c>
      <c r="D26" s="93">
        <v>101321.09349201978</v>
      </c>
      <c r="E26" s="92">
        <v>51219.973860035672</v>
      </c>
      <c r="F26" s="92">
        <v>9409.1859886283091</v>
      </c>
      <c r="G26" s="92">
        <v>17846.143311812186</v>
      </c>
      <c r="H26" s="92">
        <v>-3078.4618102999484</v>
      </c>
      <c r="I26" s="93">
        <v>75396.841350176226</v>
      </c>
      <c r="J26" s="92">
        <v>25924.252141843561</v>
      </c>
      <c r="K26" s="94">
        <v>651946.89071000449</v>
      </c>
      <c r="L26" s="94">
        <v>151512.53268439564</v>
      </c>
      <c r="M26" s="95">
        <v>803459.42339440016</v>
      </c>
      <c r="N26" s="94">
        <v>472034.93679097068</v>
      </c>
      <c r="O26" s="94">
        <v>102455.25387189969</v>
      </c>
      <c r="P26" s="94">
        <v>109350.98103856537</v>
      </c>
      <c r="Q26" s="94">
        <v>-41554.60456639019</v>
      </c>
      <c r="R26" s="95">
        <v>642286.56713504565</v>
      </c>
      <c r="S26" s="94">
        <v>161172.85625935459</v>
      </c>
      <c r="T26" s="74"/>
      <c r="U26" s="74"/>
    </row>
    <row r="27" spans="1:21" x14ac:dyDescent="0.2">
      <c r="A27" s="64">
        <v>1982</v>
      </c>
      <c r="B27" s="92">
        <v>123213.49478936398</v>
      </c>
      <c r="C27" s="92">
        <v>43582.789102065493</v>
      </c>
      <c r="D27" s="93">
        <v>166796.28389142948</v>
      </c>
      <c r="E27" s="92">
        <v>84109.825726105817</v>
      </c>
      <c r="F27" s="92">
        <v>14859.425430591898</v>
      </c>
      <c r="G27" s="92">
        <v>25732.872050375372</v>
      </c>
      <c r="H27" s="92">
        <v>-4029.9475718144531</v>
      </c>
      <c r="I27" s="93">
        <v>120672.17563525864</v>
      </c>
      <c r="J27" s="92">
        <v>46124.108256170832</v>
      </c>
      <c r="K27" s="94">
        <v>604448.85114122392</v>
      </c>
      <c r="L27" s="94">
        <v>124067.04002611701</v>
      </c>
      <c r="M27" s="95">
        <v>728515.89116734092</v>
      </c>
      <c r="N27" s="94">
        <v>426723.48773469107</v>
      </c>
      <c r="O27" s="94">
        <v>99844.549776724292</v>
      </c>
      <c r="P27" s="94">
        <v>78941.005371298728</v>
      </c>
      <c r="Q27" s="94">
        <v>-29369.670343253689</v>
      </c>
      <c r="R27" s="95">
        <v>576139.37253946043</v>
      </c>
      <c r="S27" s="94">
        <v>152376.51862788055</v>
      </c>
      <c r="T27" s="74"/>
      <c r="U27" s="74"/>
    </row>
    <row r="28" spans="1:21" x14ac:dyDescent="0.2">
      <c r="A28" s="64">
        <v>1983</v>
      </c>
      <c r="B28" s="92">
        <v>163409.19464922155</v>
      </c>
      <c r="C28" s="92">
        <v>50422.928004480003</v>
      </c>
      <c r="D28" s="93">
        <v>213832.12265370155</v>
      </c>
      <c r="E28" s="92">
        <v>118537.00609944</v>
      </c>
      <c r="F28" s="92">
        <v>20445.570101657355</v>
      </c>
      <c r="G28" s="92">
        <v>30228.995944983704</v>
      </c>
      <c r="H28" s="92">
        <v>-4275.7825307599196</v>
      </c>
      <c r="I28" s="93">
        <v>164935.78961532112</v>
      </c>
      <c r="J28" s="92">
        <v>48896.333038380406</v>
      </c>
      <c r="K28" s="94">
        <v>621754.17763913621</v>
      </c>
      <c r="L28" s="94">
        <v>143681.28120784168</v>
      </c>
      <c r="M28" s="95">
        <v>765435.45884697791</v>
      </c>
      <c r="N28" s="94">
        <v>450616.03198784718</v>
      </c>
      <c r="O28" s="94">
        <v>96910.696640452268</v>
      </c>
      <c r="P28" s="94">
        <v>85475.876697782252</v>
      </c>
      <c r="Q28" s="94">
        <v>-17944.889073191967</v>
      </c>
      <c r="R28" s="95">
        <v>615057.71625288972</v>
      </c>
      <c r="S28" s="94">
        <v>150377.74259408819</v>
      </c>
      <c r="T28" s="74"/>
      <c r="U28" s="74"/>
    </row>
    <row r="29" spans="1:21" x14ac:dyDescent="0.2">
      <c r="A29" s="64">
        <v>1984</v>
      </c>
      <c r="B29" s="92">
        <v>204579.15880959795</v>
      </c>
      <c r="C29" s="92">
        <v>59390.518431600009</v>
      </c>
      <c r="D29" s="93">
        <v>263969.67724119796</v>
      </c>
      <c r="E29" s="92">
        <v>147848.62004204601</v>
      </c>
      <c r="F29" s="92">
        <v>26709.779491674886</v>
      </c>
      <c r="G29" s="92">
        <v>40375.845587108706</v>
      </c>
      <c r="H29" s="92">
        <v>-10301.151483825633</v>
      </c>
      <c r="I29" s="93">
        <v>204633.09363700397</v>
      </c>
      <c r="J29" s="92">
        <v>59336.583604193998</v>
      </c>
      <c r="K29" s="94">
        <v>660313.52874877979</v>
      </c>
      <c r="L29" s="94">
        <v>160801.97453230229</v>
      </c>
      <c r="M29" s="95">
        <v>821115.50328108203</v>
      </c>
      <c r="N29" s="94">
        <v>483926.0863955188</v>
      </c>
      <c r="O29" s="94">
        <v>100677.93414586825</v>
      </c>
      <c r="P29" s="94">
        <v>107924.14326790922</v>
      </c>
      <c r="Q29" s="94">
        <v>-36950.905087075182</v>
      </c>
      <c r="R29" s="95">
        <v>655577.25872222101</v>
      </c>
      <c r="S29" s="94">
        <v>165538.24455886096</v>
      </c>
      <c r="T29" s="74"/>
      <c r="U29" s="74"/>
    </row>
    <row r="30" spans="1:21" x14ac:dyDescent="0.2">
      <c r="A30" s="64">
        <v>1985</v>
      </c>
      <c r="B30" s="92">
        <v>242229.73731192976</v>
      </c>
      <c r="C30" s="92">
        <v>69569.238299999997</v>
      </c>
      <c r="D30" s="93">
        <v>311798.97561192978</v>
      </c>
      <c r="E30" s="92">
        <v>180145.18516118199</v>
      </c>
      <c r="F30" s="92">
        <v>32650.530248944018</v>
      </c>
      <c r="G30" s="92">
        <v>45881.130470765202</v>
      </c>
      <c r="H30" s="92">
        <v>-12571.136651045425</v>
      </c>
      <c r="I30" s="93">
        <v>246105.70922984579</v>
      </c>
      <c r="J30" s="92">
        <v>65693.266382083995</v>
      </c>
      <c r="K30" s="94">
        <v>667190.11476941931</v>
      </c>
      <c r="L30" s="94">
        <v>172022.91330652655</v>
      </c>
      <c r="M30" s="95">
        <v>839213.0280759458</v>
      </c>
      <c r="N30" s="94">
        <v>502990.51366677595</v>
      </c>
      <c r="O30" s="94">
        <v>101740.92441263348</v>
      </c>
      <c r="P30" s="94">
        <v>112857.46450416086</v>
      </c>
      <c r="Q30" s="94">
        <v>-37577.908724530629</v>
      </c>
      <c r="R30" s="95">
        <v>680010.99385903962</v>
      </c>
      <c r="S30" s="94">
        <v>159202.03421690615</v>
      </c>
      <c r="T30" s="74"/>
      <c r="U30" s="74"/>
    </row>
    <row r="31" spans="1:21" x14ac:dyDescent="0.2">
      <c r="A31" s="64">
        <v>1986</v>
      </c>
      <c r="B31" s="92">
        <v>305666.56754648127</v>
      </c>
      <c r="C31" s="92">
        <v>82390.436719999998</v>
      </c>
      <c r="D31" s="93">
        <v>388057.00426648126</v>
      </c>
      <c r="E31" s="92">
        <v>216576.60139161799</v>
      </c>
      <c r="F31" s="92">
        <v>39747.913555112034</v>
      </c>
      <c r="G31" s="92">
        <v>56021.184689970942</v>
      </c>
      <c r="H31" s="92">
        <v>-6897.5158206121123</v>
      </c>
      <c r="I31" s="93">
        <v>305448.18381608883</v>
      </c>
      <c r="J31" s="92">
        <v>82608.820450392406</v>
      </c>
      <c r="K31" s="94">
        <v>705786.72599144781</v>
      </c>
      <c r="L31" s="94">
        <v>204415.78633273699</v>
      </c>
      <c r="M31" s="95">
        <v>910202.51232418476</v>
      </c>
      <c r="N31" s="94">
        <v>533513.33405175293</v>
      </c>
      <c r="O31" s="94">
        <v>104181.55006512644</v>
      </c>
      <c r="P31" s="94">
        <v>127195.8477364851</v>
      </c>
      <c r="Q31" s="94">
        <v>-16494.560569527646</v>
      </c>
      <c r="R31" s="95">
        <v>748396.17128383683</v>
      </c>
      <c r="S31" s="94">
        <v>161806.34104034794</v>
      </c>
      <c r="T31" s="74"/>
      <c r="U31" s="74"/>
    </row>
    <row r="32" spans="1:21" x14ac:dyDescent="0.2">
      <c r="A32" s="64">
        <v>1987</v>
      </c>
      <c r="B32" s="92">
        <v>366647.91598704376</v>
      </c>
      <c r="C32" s="92">
        <v>112681.85159999999</v>
      </c>
      <c r="D32" s="93">
        <v>479329.76758704375</v>
      </c>
      <c r="E32" s="92">
        <v>265215.36726592999</v>
      </c>
      <c r="F32" s="92">
        <v>44670.83607742918</v>
      </c>
      <c r="G32" s="92">
        <v>70591.933541541832</v>
      </c>
      <c r="H32" s="92">
        <v>1034.730021217576</v>
      </c>
      <c r="I32" s="93">
        <v>381512.86690611858</v>
      </c>
      <c r="J32" s="92">
        <v>97816.900680925173</v>
      </c>
      <c r="K32" s="94">
        <v>754312.66654333449</v>
      </c>
      <c r="L32" s="94">
        <v>242814.28221726004</v>
      </c>
      <c r="M32" s="95">
        <v>997126.94876059447</v>
      </c>
      <c r="N32" s="94">
        <v>551958.9468710745</v>
      </c>
      <c r="O32" s="94">
        <v>106477.60904133932</v>
      </c>
      <c r="P32" s="94">
        <v>141973.57748266493</v>
      </c>
      <c r="Q32" s="94">
        <v>2151.6778746036871</v>
      </c>
      <c r="R32" s="95">
        <v>802561.81126968248</v>
      </c>
      <c r="S32" s="94">
        <v>194565.13749091205</v>
      </c>
      <c r="T32" s="96"/>
      <c r="U32" s="96"/>
    </row>
    <row r="33" spans="1:21" x14ac:dyDescent="0.2">
      <c r="A33" s="64">
        <v>1988</v>
      </c>
      <c r="B33" s="92">
        <v>459572.32273602311</v>
      </c>
      <c r="C33" s="92">
        <v>145102.13534000001</v>
      </c>
      <c r="D33" s="93">
        <v>604674.45807602315</v>
      </c>
      <c r="E33" s="92">
        <v>330176.13042778958</v>
      </c>
      <c r="F33" s="92">
        <v>57256.005620484626</v>
      </c>
      <c r="G33" s="92">
        <v>83782.504944913569</v>
      </c>
      <c r="H33" s="92">
        <v>-1417.6585225901508</v>
      </c>
      <c r="I33" s="93">
        <v>469796.98247059761</v>
      </c>
      <c r="J33" s="92">
        <v>134877.47560542551</v>
      </c>
      <c r="K33" s="94">
        <v>783122.83139533259</v>
      </c>
      <c r="L33" s="94">
        <v>250866.12460100837</v>
      </c>
      <c r="M33" s="95">
        <v>1033988.955996341</v>
      </c>
      <c r="N33" s="94">
        <v>569318.32140560891</v>
      </c>
      <c r="O33" s="94">
        <v>109675.08376376914</v>
      </c>
      <c r="P33" s="94">
        <v>139907.12029007642</v>
      </c>
      <c r="Q33" s="94">
        <v>-2348.9734695323568</v>
      </c>
      <c r="R33" s="95">
        <v>816551.55198992207</v>
      </c>
      <c r="S33" s="94">
        <v>217437.40400641886</v>
      </c>
      <c r="T33" s="96"/>
      <c r="U33" s="96"/>
    </row>
    <row r="34" spans="1:21" x14ac:dyDescent="0.2">
      <c r="A34" s="64">
        <v>1989</v>
      </c>
      <c r="B34" s="92">
        <v>556933.86852013669</v>
      </c>
      <c r="C34" s="92">
        <v>189863.1735</v>
      </c>
      <c r="D34" s="93">
        <v>746797.04202013672</v>
      </c>
      <c r="E34" s="92">
        <v>403691.74786601902</v>
      </c>
      <c r="F34" s="92">
        <v>75705.623441478005</v>
      </c>
      <c r="G34" s="92">
        <v>104619.71363662824</v>
      </c>
      <c r="H34" s="92">
        <v>-5803.0607778648555</v>
      </c>
      <c r="I34" s="93">
        <v>578214.02416626038</v>
      </c>
      <c r="J34" s="92">
        <v>168583.01785387631</v>
      </c>
      <c r="K34" s="94">
        <v>822793.27207221161</v>
      </c>
      <c r="L34" s="94">
        <v>291482.28178944933</v>
      </c>
      <c r="M34" s="95">
        <v>1114275.5538616609</v>
      </c>
      <c r="N34" s="94">
        <v>594927.21619045339</v>
      </c>
      <c r="O34" s="94">
        <v>113513.71169550106</v>
      </c>
      <c r="P34" s="94">
        <v>160272.08732657207</v>
      </c>
      <c r="Q34" s="94">
        <v>-8080.0981514758023</v>
      </c>
      <c r="R34" s="95">
        <v>860632.91706105077</v>
      </c>
      <c r="S34" s="94">
        <v>253642.63680061017</v>
      </c>
      <c r="T34" s="96"/>
      <c r="U34" s="96"/>
    </row>
    <row r="35" spans="1:21" x14ac:dyDescent="0.2">
      <c r="A35" s="64">
        <v>1990</v>
      </c>
      <c r="B35" s="92">
        <v>677712.48300431436</v>
      </c>
      <c r="C35" s="92">
        <v>245885.8248</v>
      </c>
      <c r="D35" s="93">
        <v>923598.30780431442</v>
      </c>
      <c r="E35" s="92">
        <v>494129.77268987702</v>
      </c>
      <c r="F35" s="92">
        <v>99443.535246171625</v>
      </c>
      <c r="G35" s="92">
        <v>136236.81293213239</v>
      </c>
      <c r="H35" s="92">
        <v>-11008.772001526173</v>
      </c>
      <c r="I35" s="93">
        <v>718801.34886665479</v>
      </c>
      <c r="J35" s="92">
        <v>204796.95893765954</v>
      </c>
      <c r="K35" s="94">
        <v>854922.67303444515</v>
      </c>
      <c r="L35" s="94">
        <v>320083.16975573474</v>
      </c>
      <c r="M35" s="95">
        <v>1175005.8427901799</v>
      </c>
      <c r="N35" s="94">
        <v>615742.85350468208</v>
      </c>
      <c r="O35" s="94">
        <v>115784.32609636254</v>
      </c>
      <c r="P35" s="94">
        <v>177632.83652772312</v>
      </c>
      <c r="Q35" s="94">
        <v>-12990.216438132455</v>
      </c>
      <c r="R35" s="95">
        <v>896169.79969063529</v>
      </c>
      <c r="S35" s="94">
        <v>278836.04309954459</v>
      </c>
      <c r="T35" s="96"/>
      <c r="U35" s="96"/>
    </row>
    <row r="36" spans="1:21" x14ac:dyDescent="0.2">
      <c r="A36" s="64">
        <v>1991</v>
      </c>
      <c r="B36" s="92">
        <v>876910.56429340004</v>
      </c>
      <c r="C36" s="92">
        <v>325527.00501721998</v>
      </c>
      <c r="D36" s="93">
        <v>1202437.56931062</v>
      </c>
      <c r="E36" s="92">
        <v>633691.13427118002</v>
      </c>
      <c r="F36" s="92">
        <v>117173.73800952001</v>
      </c>
      <c r="G36" s="92">
        <v>156309.89065483</v>
      </c>
      <c r="H36" s="92">
        <v>965.64544522000006</v>
      </c>
      <c r="I36" s="93">
        <v>908140.4083807501</v>
      </c>
      <c r="J36" s="92">
        <v>294297.16092987999</v>
      </c>
      <c r="K36" s="94">
        <v>876910.56426464999</v>
      </c>
      <c r="L36" s="94">
        <v>325527.00501721998</v>
      </c>
      <c r="M36" s="95">
        <v>1202437.56928187</v>
      </c>
      <c r="N36" s="94">
        <v>633691.13427118002</v>
      </c>
      <c r="O36" s="94">
        <v>117173.73800952001</v>
      </c>
      <c r="P36" s="94">
        <v>156309.89065483</v>
      </c>
      <c r="Q36" s="94">
        <v>965.64544522000006</v>
      </c>
      <c r="R36" s="95">
        <v>908140.4083807501</v>
      </c>
      <c r="S36" s="94">
        <v>294297.16092987999</v>
      </c>
      <c r="T36" s="96"/>
      <c r="U36" s="96"/>
    </row>
    <row r="37" spans="1:21" x14ac:dyDescent="0.2">
      <c r="A37" s="64">
        <v>1992</v>
      </c>
      <c r="B37" s="92">
        <v>1153204.66382326</v>
      </c>
      <c r="C37" s="92">
        <v>459477.34902933001</v>
      </c>
      <c r="D37" s="93">
        <v>1612682.0128525901</v>
      </c>
      <c r="E37" s="92">
        <v>829735.85850162001</v>
      </c>
      <c r="F37" s="92">
        <v>143471.50400066</v>
      </c>
      <c r="G37" s="92">
        <v>227467.38469174999</v>
      </c>
      <c r="H37" s="92">
        <v>5891.8541238999996</v>
      </c>
      <c r="I37" s="93">
        <v>1206566.60131793</v>
      </c>
      <c r="J37" s="92">
        <v>406115.41153465997</v>
      </c>
      <c r="K37" s="94">
        <v>957165.56227968005</v>
      </c>
      <c r="L37" s="94">
        <v>401787.79338977998</v>
      </c>
      <c r="M37" s="95">
        <v>1358953.35566946</v>
      </c>
      <c r="N37" s="94">
        <v>692915.79581104999</v>
      </c>
      <c r="O37" s="94">
        <v>120676.74561806</v>
      </c>
      <c r="P37" s="94">
        <v>195343.83500970999</v>
      </c>
      <c r="Q37" s="94">
        <v>5724.17057226</v>
      </c>
      <c r="R37" s="95">
        <v>1014660.5470110801</v>
      </c>
      <c r="S37" s="94">
        <v>344292.80864608998</v>
      </c>
      <c r="T37" s="96"/>
      <c r="U37" s="96"/>
    </row>
    <row r="38" spans="1:21" x14ac:dyDescent="0.2">
      <c r="A38" s="64">
        <v>1993</v>
      </c>
      <c r="B38" s="92">
        <v>1370292.30533168</v>
      </c>
      <c r="C38" s="92">
        <v>578807.92482646997</v>
      </c>
      <c r="D38" s="93">
        <v>1949100.23015815</v>
      </c>
      <c r="E38" s="92">
        <v>992515.56594930997</v>
      </c>
      <c r="F38" s="92">
        <v>180213.96809151999</v>
      </c>
      <c r="G38" s="92">
        <v>280899.61916385998</v>
      </c>
      <c r="H38" s="92">
        <v>5269.95970622</v>
      </c>
      <c r="I38" s="93">
        <v>1458899.1129109098</v>
      </c>
      <c r="J38" s="92">
        <v>490201.11724724999</v>
      </c>
      <c r="K38" s="94">
        <v>1028126.8177252</v>
      </c>
      <c r="L38" s="94">
        <v>460800.00911222998</v>
      </c>
      <c r="M38" s="95">
        <v>1488926.82683743</v>
      </c>
      <c r="N38" s="94">
        <v>762264.64458325994</v>
      </c>
      <c r="O38" s="94">
        <v>126592.93282407</v>
      </c>
      <c r="P38" s="94">
        <v>219279.05004613</v>
      </c>
      <c r="Q38" s="94">
        <v>8855.8410241300007</v>
      </c>
      <c r="R38" s="95">
        <v>1116992.46847759</v>
      </c>
      <c r="S38" s="94">
        <v>371934.35836398002</v>
      </c>
      <c r="T38" s="96"/>
      <c r="U38" s="96"/>
    </row>
    <row r="39" spans="1:21" x14ac:dyDescent="0.2">
      <c r="A39" s="64">
        <v>1994</v>
      </c>
      <c r="B39" s="92">
        <v>1658236.4791826999</v>
      </c>
      <c r="C39" s="92">
        <v>682070.86031071004</v>
      </c>
      <c r="D39" s="93">
        <v>2340307.3394934097</v>
      </c>
      <c r="E39" s="92">
        <v>1189291.9086028601</v>
      </c>
      <c r="F39" s="92">
        <v>228887.33574519001</v>
      </c>
      <c r="G39" s="92">
        <v>324160.59668924997</v>
      </c>
      <c r="H39" s="92">
        <v>8281.7398812699994</v>
      </c>
      <c r="I39" s="93">
        <v>1750621.58091857</v>
      </c>
      <c r="J39" s="92">
        <v>589685.75857484003</v>
      </c>
      <c r="K39" s="94">
        <v>1076753.0636756299</v>
      </c>
      <c r="L39" s="94">
        <v>484716.00484310999</v>
      </c>
      <c r="M39" s="95">
        <v>1561469.0685187399</v>
      </c>
      <c r="N39" s="94">
        <v>814552.37696988997</v>
      </c>
      <c r="O39" s="94">
        <v>129050.24397248001</v>
      </c>
      <c r="P39" s="94">
        <v>224053.24044023</v>
      </c>
      <c r="Q39" s="94">
        <v>7596.9739709599999</v>
      </c>
      <c r="R39" s="95">
        <v>1175252.8353535598</v>
      </c>
      <c r="S39" s="94">
        <v>386216.23314703</v>
      </c>
      <c r="T39" s="96"/>
      <c r="U39" s="96"/>
    </row>
    <row r="40" spans="1:21" x14ac:dyDescent="0.2">
      <c r="A40" s="64">
        <v>1995</v>
      </c>
      <c r="B40" s="92">
        <v>2105686.98435291</v>
      </c>
      <c r="C40" s="92">
        <v>849970.57007897005</v>
      </c>
      <c r="D40" s="93">
        <v>2955657.5544318799</v>
      </c>
      <c r="E40" s="92">
        <v>1496156.7006242401</v>
      </c>
      <c r="F40" s="92">
        <v>284635.54527502001</v>
      </c>
      <c r="G40" s="92">
        <v>399982.75201734999</v>
      </c>
      <c r="H40" s="92">
        <v>-15917.641406340001</v>
      </c>
      <c r="I40" s="93">
        <v>2164857.3565102699</v>
      </c>
      <c r="J40" s="92">
        <v>790800.19792160997</v>
      </c>
      <c r="K40" s="94">
        <v>1118971.2964859901</v>
      </c>
      <c r="L40" s="94">
        <v>498831.21298845002</v>
      </c>
      <c r="M40" s="95">
        <v>1617802.50947444</v>
      </c>
      <c r="N40" s="94">
        <v>841106.39096131001</v>
      </c>
      <c r="O40" s="94">
        <v>128625.06011999</v>
      </c>
      <c r="P40" s="94">
        <v>229832.64389081</v>
      </c>
      <c r="Q40" s="94">
        <v>-10749.454435879999</v>
      </c>
      <c r="R40" s="95">
        <v>1188814.6405362301</v>
      </c>
      <c r="S40" s="94">
        <v>428987.86913444998</v>
      </c>
      <c r="T40" s="96"/>
      <c r="U40" s="96"/>
    </row>
    <row r="41" spans="1:21" x14ac:dyDescent="0.2">
      <c r="A41" s="64">
        <v>1996</v>
      </c>
      <c r="B41" s="92">
        <v>2459956.9609985598</v>
      </c>
      <c r="C41" s="92">
        <v>1052521.5795724301</v>
      </c>
      <c r="D41" s="93">
        <v>3512478.5405709902</v>
      </c>
      <c r="E41" s="92">
        <v>1822342.03134303</v>
      </c>
      <c r="F41" s="92">
        <v>330454.90345232998</v>
      </c>
      <c r="G41" s="92">
        <v>421649.65059670998</v>
      </c>
      <c r="H41" s="92">
        <v>-29098.516816120002</v>
      </c>
      <c r="I41" s="93">
        <v>2545348.0685759499</v>
      </c>
      <c r="J41" s="92">
        <v>967130.47199502995</v>
      </c>
      <c r="K41" s="94">
        <v>1128892.01854433</v>
      </c>
      <c r="L41" s="94">
        <v>512355.98220164003</v>
      </c>
      <c r="M41" s="95">
        <v>1641248.0007459701</v>
      </c>
      <c r="N41" s="94">
        <v>861685.96143092995</v>
      </c>
      <c r="O41" s="94">
        <v>127850.10905277</v>
      </c>
      <c r="P41" s="94">
        <v>211806.13825207</v>
      </c>
      <c r="Q41" s="94">
        <v>-15521.59788752</v>
      </c>
      <c r="R41" s="95">
        <v>1185820.6108482499</v>
      </c>
      <c r="S41" s="94">
        <v>455427.38986151997</v>
      </c>
      <c r="T41" s="74"/>
      <c r="U41" s="74"/>
    </row>
    <row r="42" spans="1:21" x14ac:dyDescent="0.2">
      <c r="A42" s="64">
        <f>A41+1</f>
        <v>1997</v>
      </c>
      <c r="B42" s="92">
        <v>2984019.8384929998</v>
      </c>
      <c r="C42" s="92">
        <v>1330505.31276331</v>
      </c>
      <c r="D42" s="93">
        <v>4314525.1512563098</v>
      </c>
      <c r="E42" s="92">
        <v>2168885.00291452</v>
      </c>
      <c r="F42" s="92">
        <v>390086.79904009</v>
      </c>
      <c r="G42" s="92">
        <v>538478.11999210005</v>
      </c>
      <c r="H42" s="92">
        <v>1161.19383694</v>
      </c>
      <c r="I42" s="93">
        <v>3098611.11578365</v>
      </c>
      <c r="J42" s="92">
        <v>1215914.0354726701</v>
      </c>
      <c r="K42" s="94">
        <v>1191863.7267427801</v>
      </c>
      <c r="L42" s="94">
        <v>587809.64193162997</v>
      </c>
      <c r="M42" s="95">
        <v>1779673.36867441</v>
      </c>
      <c r="N42" s="94">
        <v>906053.22795875999</v>
      </c>
      <c r="O42" s="94">
        <v>133670.23288329999</v>
      </c>
      <c r="P42" s="94">
        <v>244156.59479753001</v>
      </c>
      <c r="Q42" s="94">
        <v>1020.7845552700001</v>
      </c>
      <c r="R42" s="95">
        <v>1284900.84019486</v>
      </c>
      <c r="S42" s="94">
        <v>494772.52843254001</v>
      </c>
      <c r="T42" s="74"/>
      <c r="U42" s="74"/>
    </row>
    <row r="43" spans="1:21" x14ac:dyDescent="0.2">
      <c r="A43" s="64">
        <f>A42+1</f>
        <v>1998</v>
      </c>
      <c r="B43" s="92">
        <v>3626829.9983179602</v>
      </c>
      <c r="C43" s="92">
        <v>1816626.9509831599</v>
      </c>
      <c r="D43" s="93">
        <v>5443456.9493011199</v>
      </c>
      <c r="E43" s="92">
        <v>2510879.9623455098</v>
      </c>
      <c r="F43" s="92">
        <v>469886.44670849002</v>
      </c>
      <c r="G43" s="92">
        <v>740341.38476465002</v>
      </c>
      <c r="H43" s="92">
        <v>1625.76249179</v>
      </c>
      <c r="I43" s="93">
        <v>3722733.5563104399</v>
      </c>
      <c r="J43" s="92">
        <v>1720723.3929906799</v>
      </c>
      <c r="K43" s="94">
        <v>1291954.60974739</v>
      </c>
      <c r="L43" s="94">
        <v>736210.99681975995</v>
      </c>
      <c r="M43" s="95">
        <v>2028165.60656715</v>
      </c>
      <c r="N43" s="94">
        <v>954970.07750140002</v>
      </c>
      <c r="O43" s="94">
        <v>136627.43007848001</v>
      </c>
      <c r="P43" s="94">
        <v>306340.32108771999</v>
      </c>
      <c r="Q43" s="94">
        <v>1226.5861460000001</v>
      </c>
      <c r="R43" s="95">
        <v>1399164.4148136002</v>
      </c>
      <c r="S43" s="94">
        <v>629001.19179200998</v>
      </c>
      <c r="T43" s="74"/>
      <c r="U43" s="74"/>
    </row>
    <row r="44" spans="1:21" x14ac:dyDescent="0.2">
      <c r="A44" s="64">
        <f t="shared" ref="A44:A60" si="0">A43+1</f>
        <v>1999</v>
      </c>
      <c r="B44" s="92">
        <v>4512763.2710846197</v>
      </c>
      <c r="C44" s="92">
        <v>2072582.3553509701</v>
      </c>
      <c r="D44" s="93">
        <v>6585345.62643559</v>
      </c>
      <c r="E44" s="92">
        <v>2916433.6293021799</v>
      </c>
      <c r="F44" s="92">
        <v>565207.27934726002</v>
      </c>
      <c r="G44" s="92">
        <v>811324.98028066999</v>
      </c>
      <c r="H44" s="92">
        <v>-42745.233259599998</v>
      </c>
      <c r="I44" s="93">
        <v>4250220.6556705106</v>
      </c>
      <c r="J44" s="92">
        <v>2335124.9707650701</v>
      </c>
      <c r="K44" s="94">
        <v>1398181.5695885799</v>
      </c>
      <c r="L44" s="94">
        <v>738805.99068500998</v>
      </c>
      <c r="M44" s="95">
        <v>2136987.56027359</v>
      </c>
      <c r="N44" s="94">
        <v>975710.70710255997</v>
      </c>
      <c r="O44" s="94">
        <v>139069.05337141</v>
      </c>
      <c r="P44" s="94">
        <v>293786.63318599999</v>
      </c>
      <c r="Q44" s="94">
        <v>-34444.76716689</v>
      </c>
      <c r="R44" s="95">
        <v>1374121.6264930798</v>
      </c>
      <c r="S44" s="94">
        <v>762865.93384856998</v>
      </c>
      <c r="T44" s="74"/>
      <c r="U44" s="74"/>
    </row>
    <row r="45" spans="1:21" x14ac:dyDescent="0.2">
      <c r="A45" s="64">
        <f t="shared" si="0"/>
        <v>2000</v>
      </c>
      <c r="B45" s="92">
        <v>4914534.3485562699</v>
      </c>
      <c r="C45" s="92">
        <v>2249195.6253404901</v>
      </c>
      <c r="D45" s="93">
        <v>7163729.9738967605</v>
      </c>
      <c r="E45" s="92">
        <v>3290352.73281878</v>
      </c>
      <c r="F45" s="92">
        <v>652653.65971927997</v>
      </c>
      <c r="G45" s="92">
        <v>873950.68372225005</v>
      </c>
      <c r="H45" s="92">
        <v>-42817.285527660002</v>
      </c>
      <c r="I45" s="93">
        <v>4774139.7907326501</v>
      </c>
      <c r="J45" s="92">
        <v>2389590.1839541402</v>
      </c>
      <c r="K45" s="94">
        <v>1423360.4558697899</v>
      </c>
      <c r="L45" s="94">
        <v>719518.14616973</v>
      </c>
      <c r="M45" s="95">
        <v>2142878.6020395197</v>
      </c>
      <c r="N45" s="94">
        <v>985784.21915366</v>
      </c>
      <c r="O45" s="94">
        <v>141071.85642307001</v>
      </c>
      <c r="P45" s="94">
        <v>290997.82009768003</v>
      </c>
      <c r="Q45" s="94">
        <v>-35309.248003970002</v>
      </c>
      <c r="R45" s="95">
        <v>1382544.6476704401</v>
      </c>
      <c r="S45" s="94">
        <v>760333.95509253</v>
      </c>
      <c r="T45" s="74"/>
      <c r="U45" s="74"/>
    </row>
    <row r="46" spans="1:21" x14ac:dyDescent="0.2">
      <c r="A46" s="64">
        <f t="shared" si="0"/>
        <v>2001</v>
      </c>
      <c r="B46" s="92">
        <v>5394652.9216548596</v>
      </c>
      <c r="C46" s="92">
        <v>2402297.55587829</v>
      </c>
      <c r="D46" s="93">
        <v>7796950.4775331495</v>
      </c>
      <c r="E46" s="92">
        <v>3691285.3427263801</v>
      </c>
      <c r="F46" s="92">
        <v>772574.65647657996</v>
      </c>
      <c r="G46" s="92">
        <v>987278.49213655002</v>
      </c>
      <c r="H46" s="92">
        <v>108260.96496611999</v>
      </c>
      <c r="I46" s="93">
        <v>5559399.4563056305</v>
      </c>
      <c r="J46" s="92">
        <v>2237551.0203159899</v>
      </c>
      <c r="K46" s="94">
        <v>1438681.54517731</v>
      </c>
      <c r="L46" s="94">
        <v>728584.52089382999</v>
      </c>
      <c r="M46" s="95">
        <v>2167266.0660711401</v>
      </c>
      <c r="N46" s="94">
        <v>997416.07610086002</v>
      </c>
      <c r="O46" s="94">
        <v>146156.76257675001</v>
      </c>
      <c r="P46" s="94">
        <v>298513.62786591001</v>
      </c>
      <c r="Q46" s="94">
        <v>37843.268941900002</v>
      </c>
      <c r="R46" s="95">
        <v>1479929.7354854201</v>
      </c>
      <c r="S46" s="94">
        <v>687336.33003046003</v>
      </c>
      <c r="T46" s="74"/>
      <c r="U46" s="74"/>
    </row>
    <row r="47" spans="1:21" x14ac:dyDescent="0.2">
      <c r="A47" s="64">
        <f t="shared" si="0"/>
        <v>2002</v>
      </c>
      <c r="B47" s="92">
        <v>6060944.3502907101</v>
      </c>
      <c r="C47" s="92">
        <v>2887026.4974204102</v>
      </c>
      <c r="D47" s="93">
        <v>8947970.8477111198</v>
      </c>
      <c r="E47" s="92">
        <v>4109780.4576806398</v>
      </c>
      <c r="F47" s="92">
        <v>898115.55319195997</v>
      </c>
      <c r="G47" s="92">
        <v>1143139.9229416901</v>
      </c>
      <c r="H47" s="92">
        <v>227921.43790799001</v>
      </c>
      <c r="I47" s="93">
        <v>6378957.37172228</v>
      </c>
      <c r="J47" s="92">
        <v>2569013.4758992</v>
      </c>
      <c r="K47" s="94">
        <v>1480434.6998084399</v>
      </c>
      <c r="L47" s="94">
        <v>778722.72418609995</v>
      </c>
      <c r="M47" s="95">
        <v>2259157.4239945398</v>
      </c>
      <c r="N47" s="94">
        <v>1028113.76627991</v>
      </c>
      <c r="O47" s="94">
        <v>149460.14603380999</v>
      </c>
      <c r="P47" s="94">
        <v>318090.31589502998</v>
      </c>
      <c r="Q47" s="94">
        <v>51106.665487170001</v>
      </c>
      <c r="R47" s="95">
        <v>1546770.89369592</v>
      </c>
      <c r="S47" s="94">
        <v>712386.53038607002</v>
      </c>
      <c r="T47" s="74"/>
      <c r="U47" s="74"/>
    </row>
    <row r="48" spans="1:21" x14ac:dyDescent="0.2">
      <c r="A48" s="64">
        <f t="shared" si="0"/>
        <v>2003</v>
      </c>
      <c r="B48" s="92">
        <v>6983599.2544082999</v>
      </c>
      <c r="C48" s="92">
        <v>3389509.1914852299</v>
      </c>
      <c r="D48" s="93">
        <v>10373108.44589353</v>
      </c>
      <c r="E48" s="92">
        <v>4661107.8712136503</v>
      </c>
      <c r="F48" s="92">
        <v>1011165.58853856</v>
      </c>
      <c r="G48" s="92">
        <v>1338174.0465743099</v>
      </c>
      <c r="H48" s="92">
        <v>103477.49608454001</v>
      </c>
      <c r="I48" s="93">
        <v>7113925.002411061</v>
      </c>
      <c r="J48" s="92">
        <v>3259183.4434820102</v>
      </c>
      <c r="K48" s="94">
        <v>1575249.29015714</v>
      </c>
      <c r="L48" s="94">
        <v>785371.57322400995</v>
      </c>
      <c r="M48" s="95">
        <v>2360620.8633811502</v>
      </c>
      <c r="N48" s="94">
        <v>1061263.62417621</v>
      </c>
      <c r="O48" s="94">
        <v>149040.18838747</v>
      </c>
      <c r="P48" s="94">
        <v>340964.85489513999</v>
      </c>
      <c r="Q48" s="94">
        <v>10998.09717993</v>
      </c>
      <c r="R48" s="95">
        <v>1562266.7646387501</v>
      </c>
      <c r="S48" s="94">
        <v>798354.09872588003</v>
      </c>
      <c r="T48" s="74"/>
      <c r="U48" s="74"/>
    </row>
    <row r="49" spans="1:21" x14ac:dyDescent="0.2">
      <c r="A49" s="64">
        <f t="shared" si="0"/>
        <v>2004</v>
      </c>
      <c r="B49" s="92">
        <v>8143550.10319658</v>
      </c>
      <c r="C49" s="92">
        <v>4029490.6095588198</v>
      </c>
      <c r="D49" s="93">
        <v>12173040.712755401</v>
      </c>
      <c r="E49" s="92">
        <v>5372170.7899739603</v>
      </c>
      <c r="F49" s="92">
        <v>1150403.8234154601</v>
      </c>
      <c r="G49" s="92">
        <v>1515963.7212642201</v>
      </c>
      <c r="H49" s="92">
        <v>367625.55096358998</v>
      </c>
      <c r="I49" s="93">
        <v>8406163.8856172301</v>
      </c>
      <c r="J49" s="92">
        <v>3766876.8270903099</v>
      </c>
      <c r="K49" s="94">
        <v>1642346.35522199</v>
      </c>
      <c r="L49" s="94">
        <v>856535.18332071998</v>
      </c>
      <c r="M49" s="95">
        <v>2498881.5385427102</v>
      </c>
      <c r="N49" s="94">
        <v>1093997.59358129</v>
      </c>
      <c r="O49" s="94">
        <v>150971.96381935</v>
      </c>
      <c r="P49" s="94">
        <v>339217.58764826</v>
      </c>
      <c r="Q49" s="94">
        <v>51273.940188829998</v>
      </c>
      <c r="R49" s="95">
        <v>1635461.0852377301</v>
      </c>
      <c r="S49" s="94">
        <v>863420.45300818002</v>
      </c>
      <c r="T49" s="74"/>
      <c r="U49" s="74"/>
    </row>
    <row r="50" spans="1:21" x14ac:dyDescent="0.2">
      <c r="A50" s="64">
        <f t="shared" si="0"/>
        <v>2005</v>
      </c>
      <c r="B50" s="92">
        <v>9538976.6926380005</v>
      </c>
      <c r="C50" s="92">
        <v>5148601.1757055502</v>
      </c>
      <c r="D50" s="93">
        <v>14687577.868343551</v>
      </c>
      <c r="E50" s="92">
        <v>6422404.2634193003</v>
      </c>
      <c r="F50" s="92">
        <v>1316361.30002044</v>
      </c>
      <c r="G50" s="92">
        <v>1787194.55714543</v>
      </c>
      <c r="H50" s="92">
        <v>535208.96410363005</v>
      </c>
      <c r="I50" s="93">
        <v>10061169.084688799</v>
      </c>
      <c r="J50" s="92">
        <v>4626408.7836558996</v>
      </c>
      <c r="K50" s="94">
        <v>1739021.04077494</v>
      </c>
      <c r="L50" s="94">
        <v>963037.22331186</v>
      </c>
      <c r="M50" s="95">
        <v>2702058.2640868002</v>
      </c>
      <c r="N50" s="94">
        <v>1142327.7274112799</v>
      </c>
      <c r="O50" s="94">
        <v>151282.80459732001</v>
      </c>
      <c r="P50" s="94">
        <v>353650.81599019998</v>
      </c>
      <c r="Q50" s="94">
        <v>80931.445450850006</v>
      </c>
      <c r="R50" s="95">
        <v>1728192.7934496501</v>
      </c>
      <c r="S50" s="94">
        <v>973865.47059730999</v>
      </c>
      <c r="T50" s="74"/>
      <c r="U50" s="74"/>
    </row>
    <row r="51" spans="1:21" x14ac:dyDescent="0.2">
      <c r="A51" s="64">
        <f t="shared" si="0"/>
        <v>2006</v>
      </c>
      <c r="B51" s="92">
        <v>11517821.768818</v>
      </c>
      <c r="C51" s="92">
        <v>6366741.5913803801</v>
      </c>
      <c r="D51" s="93">
        <v>17884563.360198379</v>
      </c>
      <c r="E51" s="92">
        <v>7624209.6147854403</v>
      </c>
      <c r="F51" s="92">
        <v>1559069.5655807799</v>
      </c>
      <c r="G51" s="92">
        <v>2293070.4099234999</v>
      </c>
      <c r="H51" s="92">
        <v>749616.18704091001</v>
      </c>
      <c r="I51" s="93">
        <v>12225965.77733063</v>
      </c>
      <c r="J51" s="92">
        <v>5658597.5829816302</v>
      </c>
      <c r="K51" s="94">
        <v>1891700.7712793199</v>
      </c>
      <c r="L51" s="94">
        <v>1040966.3995458001</v>
      </c>
      <c r="M51" s="95">
        <v>2932667.1708251201</v>
      </c>
      <c r="N51" s="94">
        <v>1207910.2609203099</v>
      </c>
      <c r="O51" s="94">
        <v>155670.34617840001</v>
      </c>
      <c r="P51" s="94">
        <v>391775.82635331003</v>
      </c>
      <c r="Q51" s="94">
        <v>103346.76768905</v>
      </c>
      <c r="R51" s="95">
        <v>1858703.2011410699</v>
      </c>
      <c r="S51" s="94">
        <v>1073963.96968669</v>
      </c>
      <c r="T51" s="74"/>
      <c r="U51" s="74"/>
    </row>
    <row r="52" spans="1:21" x14ac:dyDescent="0.2">
      <c r="A52" s="64">
        <f t="shared" si="0"/>
        <v>2007</v>
      </c>
      <c r="B52" s="92">
        <v>13598403.0184398</v>
      </c>
      <c r="C52" s="92">
        <v>7277332.0885127699</v>
      </c>
      <c r="D52" s="93">
        <v>20875735.10695257</v>
      </c>
      <c r="E52" s="92">
        <v>9087163.9391898606</v>
      </c>
      <c r="F52" s="92">
        <v>1810601.4619725801</v>
      </c>
      <c r="G52" s="92">
        <v>2961142.5937810098</v>
      </c>
      <c r="H52" s="92">
        <v>392900.28674464999</v>
      </c>
      <c r="I52" s="93">
        <v>14251808.2816881</v>
      </c>
      <c r="J52" s="92">
        <v>6623926.8252727399</v>
      </c>
      <c r="K52" s="94">
        <v>2041813.706364</v>
      </c>
      <c r="L52" s="94">
        <v>1085467.54167902</v>
      </c>
      <c r="M52" s="95">
        <v>3127281.2480430203</v>
      </c>
      <c r="N52" s="94">
        <v>1298701.8174730199</v>
      </c>
      <c r="O52" s="94">
        <v>159207.69951372</v>
      </c>
      <c r="P52" s="94">
        <v>462529.05909927998</v>
      </c>
      <c r="Q52" s="94">
        <v>26499.210601340001</v>
      </c>
      <c r="R52" s="95">
        <v>1946937.7866873599</v>
      </c>
      <c r="S52" s="94">
        <v>1180343.46135577</v>
      </c>
      <c r="T52" s="74"/>
      <c r="U52" s="74"/>
    </row>
    <row r="53" spans="1:21" x14ac:dyDescent="0.2">
      <c r="A53" s="64">
        <f t="shared" si="0"/>
        <v>2008</v>
      </c>
      <c r="B53" s="92">
        <v>15701760.388541199</v>
      </c>
      <c r="C53" s="92">
        <v>8666042.1978252493</v>
      </c>
      <c r="D53" s="93">
        <v>24367802.586366449</v>
      </c>
      <c r="E53" s="92">
        <v>10645096.778111299</v>
      </c>
      <c r="F53" s="92">
        <v>2258175.9040464801</v>
      </c>
      <c r="G53" s="92">
        <v>3704619.0299809598</v>
      </c>
      <c r="H53" s="92">
        <v>625784.59934011998</v>
      </c>
      <c r="I53" s="93">
        <v>17233676.311478857</v>
      </c>
      <c r="J53" s="92">
        <v>7134126.2747987704</v>
      </c>
      <c r="K53" s="94">
        <v>2097588.3865948999</v>
      </c>
      <c r="L53" s="94">
        <v>1156430.93888034</v>
      </c>
      <c r="M53" s="95">
        <v>3254019.3254752401</v>
      </c>
      <c r="N53" s="94">
        <v>1343472.1490732301</v>
      </c>
      <c r="O53" s="94">
        <v>166162.02369095001</v>
      </c>
      <c r="P53" s="94">
        <v>513626.13947246002</v>
      </c>
      <c r="Q53" s="94">
        <v>74196.787601219999</v>
      </c>
      <c r="R53" s="95">
        <v>2097457.0998378601</v>
      </c>
      <c r="S53" s="94">
        <v>1156562.2256342</v>
      </c>
      <c r="T53" s="74"/>
      <c r="U53" s="74"/>
    </row>
    <row r="54" spans="1:21" x14ac:dyDescent="0.2">
      <c r="A54" s="64">
        <f t="shared" si="0"/>
        <v>2009</v>
      </c>
      <c r="B54" s="92">
        <v>16844745.115555599</v>
      </c>
      <c r="C54" s="92">
        <v>7023683.2958763596</v>
      </c>
      <c r="D54" s="93">
        <v>23868428.411431961</v>
      </c>
      <c r="E54" s="92">
        <v>11176637.6221279</v>
      </c>
      <c r="F54" s="92">
        <v>2825737.6883786898</v>
      </c>
      <c r="G54" s="92">
        <v>3714784.1244568499</v>
      </c>
      <c r="H54" s="92">
        <v>-970749.42036429001</v>
      </c>
      <c r="I54" s="93">
        <v>16746410.014599148</v>
      </c>
      <c r="J54" s="92">
        <v>7122018.3968381602</v>
      </c>
      <c r="K54" s="94">
        <v>2076282.6808949499</v>
      </c>
      <c r="L54" s="94">
        <v>938119.67577235994</v>
      </c>
      <c r="M54" s="95">
        <v>3014402.35666731</v>
      </c>
      <c r="N54" s="94">
        <v>1366396.15593961</v>
      </c>
      <c r="O54" s="94">
        <v>177318.90030862999</v>
      </c>
      <c r="P54" s="94">
        <v>456480.77534741</v>
      </c>
      <c r="Q54" s="94">
        <v>-72717.046216040006</v>
      </c>
      <c r="R54" s="95">
        <v>1927478.78537961</v>
      </c>
      <c r="S54" s="94">
        <v>1086923.5712683799</v>
      </c>
      <c r="T54" s="74"/>
      <c r="U54" s="74"/>
    </row>
    <row r="55" spans="1:21" x14ac:dyDescent="0.2">
      <c r="A55" s="64">
        <f t="shared" si="0"/>
        <v>2010</v>
      </c>
      <c r="B55" s="92">
        <v>19086720.589348599</v>
      </c>
      <c r="C55" s="92">
        <v>7811717.09308095</v>
      </c>
      <c r="D55" s="93">
        <v>26898437.682429548</v>
      </c>
      <c r="E55" s="92">
        <v>12302532.585731599</v>
      </c>
      <c r="F55" s="92">
        <v>3369142.0627605701</v>
      </c>
      <c r="G55" s="92">
        <v>3783331.9486806202</v>
      </c>
      <c r="H55" s="92">
        <v>157985.89571406</v>
      </c>
      <c r="I55" s="93">
        <v>19612992.492886849</v>
      </c>
      <c r="J55" s="92">
        <v>7285445.1895424798</v>
      </c>
      <c r="K55" s="94">
        <v>2179148.3941013198</v>
      </c>
      <c r="L55" s="94">
        <v>1093185.14633527</v>
      </c>
      <c r="M55" s="95">
        <v>3272333.5404365901</v>
      </c>
      <c r="N55" s="94">
        <v>1427787.39487004</v>
      </c>
      <c r="O55" s="94">
        <v>185600.99203332001</v>
      </c>
      <c r="P55" s="94">
        <v>481757.84457065002</v>
      </c>
      <c r="Q55" s="94">
        <v>30036.375081869999</v>
      </c>
      <c r="R55" s="95">
        <v>2125182.60655588</v>
      </c>
      <c r="S55" s="94">
        <v>1147150.9338907001</v>
      </c>
      <c r="T55" s="74"/>
      <c r="U55" s="74"/>
    </row>
    <row r="56" spans="1:21" x14ac:dyDescent="0.2">
      <c r="A56" s="64">
        <f t="shared" si="0"/>
        <v>2011</v>
      </c>
      <c r="B56" s="92">
        <v>20852224.678257</v>
      </c>
      <c r="C56" s="92">
        <v>8798024.5739146806</v>
      </c>
      <c r="D56" s="93">
        <v>29650249.25217168</v>
      </c>
      <c r="E56" s="92">
        <v>13596341.801529899</v>
      </c>
      <c r="F56" s="92">
        <v>3730947.4157443498</v>
      </c>
      <c r="G56" s="92">
        <v>4167806.8279585801</v>
      </c>
      <c r="H56" s="92">
        <v>395690.74151094002</v>
      </c>
      <c r="I56" s="93">
        <v>21890786.786743768</v>
      </c>
      <c r="J56" s="92">
        <v>7759462.46542791</v>
      </c>
      <c r="K56" s="94">
        <v>2277596.86648454</v>
      </c>
      <c r="L56" s="94">
        <v>1192683.83477113</v>
      </c>
      <c r="M56" s="95">
        <v>3470280.7012556698</v>
      </c>
      <c r="N56" s="94">
        <v>1493248.97394639</v>
      </c>
      <c r="O56" s="94">
        <v>188264.15575958</v>
      </c>
      <c r="P56" s="94">
        <v>524657.68167874997</v>
      </c>
      <c r="Q56" s="94">
        <v>53683.395575360002</v>
      </c>
      <c r="R56" s="95">
        <v>2259854.2069600797</v>
      </c>
      <c r="S56" s="94">
        <v>1210426.4942955901</v>
      </c>
      <c r="T56" s="74"/>
      <c r="U56" s="74"/>
    </row>
    <row r="57" spans="1:21" x14ac:dyDescent="0.2">
      <c r="A57" s="64">
        <f t="shared" si="0"/>
        <v>2012</v>
      </c>
      <c r="B57" s="92">
        <v>22781773.073260099</v>
      </c>
      <c r="C57" s="92">
        <v>9510558.22847954</v>
      </c>
      <c r="D57" s="93">
        <v>32292331.301739641</v>
      </c>
      <c r="E57" s="92">
        <v>14806426.5566942</v>
      </c>
      <c r="F57" s="92">
        <v>4026938.3305676901</v>
      </c>
      <c r="G57" s="92">
        <v>4657488.33146255</v>
      </c>
      <c r="H57" s="92">
        <v>328285.39904684998</v>
      </c>
      <c r="I57" s="93">
        <v>23819138.61777129</v>
      </c>
      <c r="J57" s="92">
        <v>8473192.6839628406</v>
      </c>
      <c r="K57" s="94">
        <v>2395293.5386148202</v>
      </c>
      <c r="L57" s="94">
        <v>1296007.7871044001</v>
      </c>
      <c r="M57" s="95">
        <v>3691301.3257192206</v>
      </c>
      <c r="N57" s="94">
        <v>1555663.1153361001</v>
      </c>
      <c r="O57" s="94">
        <v>190127.78966685</v>
      </c>
      <c r="P57" s="94">
        <v>566411.42624178005</v>
      </c>
      <c r="Q57" s="94">
        <v>56536.716964489999</v>
      </c>
      <c r="R57" s="95">
        <v>2368739.0482092202</v>
      </c>
      <c r="S57" s="94">
        <v>1322562.2775099999</v>
      </c>
      <c r="T57" s="74"/>
      <c r="U57" s="74"/>
    </row>
    <row r="58" spans="1:21" x14ac:dyDescent="0.2">
      <c r="A58" s="64">
        <f t="shared" si="0"/>
        <v>2013</v>
      </c>
      <c r="B58" s="92">
        <v>24606874.826800998</v>
      </c>
      <c r="C58" s="92">
        <v>9605253.8167316597</v>
      </c>
      <c r="D58" s="93">
        <v>34212128.643532656</v>
      </c>
      <c r="E58" s="92">
        <v>16057706.423886901</v>
      </c>
      <c r="F58" s="92">
        <v>4369677.2829117104</v>
      </c>
      <c r="G58" s="92">
        <v>5222287.6377123799</v>
      </c>
      <c r="H58" s="92">
        <v>-163084.68415843</v>
      </c>
      <c r="I58" s="93">
        <v>25486586.660352565</v>
      </c>
      <c r="J58" s="92">
        <v>8725541.9832322095</v>
      </c>
      <c r="K58" s="94">
        <v>2477626.2676202799</v>
      </c>
      <c r="L58" s="94">
        <v>1323244.9813367701</v>
      </c>
      <c r="M58" s="95">
        <v>3800871.24895705</v>
      </c>
      <c r="N58" s="94">
        <v>1607547.79521069</v>
      </c>
      <c r="O58" s="94">
        <v>195457.58840872001</v>
      </c>
      <c r="P58" s="94">
        <v>636184.18399613001</v>
      </c>
      <c r="Q58" s="94">
        <v>-9046.4536261600006</v>
      </c>
      <c r="R58" s="95">
        <v>2430143.1139893797</v>
      </c>
      <c r="S58" s="94">
        <v>1370728.1349676701</v>
      </c>
      <c r="T58" s="74"/>
      <c r="U58" s="74"/>
    </row>
    <row r="59" spans="1:21" x14ac:dyDescent="0.2">
      <c r="A59" s="64">
        <f t="shared" si="0"/>
        <v>2014</v>
      </c>
      <c r="B59" s="92">
        <v>26675006.4243985</v>
      </c>
      <c r="C59" s="92">
        <v>9935079.0085210204</v>
      </c>
      <c r="D59" s="93">
        <v>36610085.432919517</v>
      </c>
      <c r="E59" s="92">
        <v>17362475.507524401</v>
      </c>
      <c r="F59" s="92">
        <v>4758009.5723047098</v>
      </c>
      <c r="G59" s="92">
        <v>5826504.2670197096</v>
      </c>
      <c r="H59" s="92">
        <v>-688368.28413493</v>
      </c>
      <c r="I59" s="93">
        <v>27258621.062713891</v>
      </c>
      <c r="J59" s="92">
        <v>9351464.3702055495</v>
      </c>
      <c r="K59" s="94">
        <v>2564401.52893316</v>
      </c>
      <c r="L59" s="94">
        <v>1270811.6992996701</v>
      </c>
      <c r="M59" s="95">
        <v>3835213.2282328298</v>
      </c>
      <c r="N59" s="94">
        <v>1670477.3128535701</v>
      </c>
      <c r="O59" s="94">
        <v>202300.24995629999</v>
      </c>
      <c r="P59" s="94">
        <v>664923.70574452996</v>
      </c>
      <c r="Q59" s="94">
        <v>-50406.879642929998</v>
      </c>
      <c r="R59" s="95">
        <v>2487294.3889114703</v>
      </c>
      <c r="S59" s="94">
        <v>1347918.83932136</v>
      </c>
      <c r="T59" s="74"/>
      <c r="U59" s="74"/>
    </row>
    <row r="60" spans="1:21" x14ac:dyDescent="0.2">
      <c r="A60" s="64">
        <f t="shared" si="0"/>
        <v>2015</v>
      </c>
      <c r="B60" s="92">
        <v>28098968.819995899</v>
      </c>
      <c r="C60" s="92">
        <v>9252005.8434528708</v>
      </c>
      <c r="D60" s="93">
        <v>37350974.663448766</v>
      </c>
      <c r="E60" s="92">
        <v>18225810.148079399</v>
      </c>
      <c r="F60" s="92">
        <v>5090506.9303021803</v>
      </c>
      <c r="G60" s="92">
        <v>6329709.1870642696</v>
      </c>
      <c r="H60" s="92">
        <v>-979501.01428431994</v>
      </c>
      <c r="I60" s="93">
        <v>28666525.251161531</v>
      </c>
      <c r="J60" s="92">
        <v>8684449.41228728</v>
      </c>
      <c r="K60" s="94">
        <v>2637131.5121989399</v>
      </c>
      <c r="L60" s="94">
        <v>1264914.55936293</v>
      </c>
      <c r="M60" s="95">
        <v>3902046.0715618702</v>
      </c>
      <c r="N60" s="94">
        <v>1746836.1894725801</v>
      </c>
      <c r="O60" s="94">
        <v>208776.12221134</v>
      </c>
      <c r="P60" s="94">
        <v>719635.61968459003</v>
      </c>
      <c r="Q60" s="94">
        <v>-5159.0581030800004</v>
      </c>
      <c r="R60" s="95">
        <v>2670088.8732654303</v>
      </c>
      <c r="S60" s="94">
        <v>1231957.1982964401</v>
      </c>
      <c r="T60" s="74"/>
      <c r="U60" s="74"/>
    </row>
    <row r="61" spans="1:21" x14ac:dyDescent="0.2">
      <c r="A61" s="64"/>
      <c r="B61" s="97"/>
      <c r="C61" s="97"/>
      <c r="D61" s="98"/>
      <c r="E61" s="97"/>
      <c r="F61" s="97"/>
      <c r="G61" s="97"/>
      <c r="H61" s="97"/>
      <c r="I61" s="98"/>
      <c r="J61" s="97"/>
      <c r="K61" s="97"/>
      <c r="L61" s="97"/>
      <c r="M61" s="98"/>
      <c r="N61" s="97"/>
      <c r="O61" s="97"/>
      <c r="P61" s="97"/>
      <c r="Q61" s="97"/>
      <c r="R61" s="98"/>
      <c r="S61" s="97"/>
      <c r="T61" s="74"/>
      <c r="U61" s="74"/>
    </row>
    <row r="62" spans="1:21" x14ac:dyDescent="0.2">
      <c r="A62" s="64"/>
      <c r="B62" s="97"/>
      <c r="C62" s="97"/>
      <c r="D62" s="98"/>
      <c r="E62" s="97"/>
      <c r="F62" s="97"/>
      <c r="G62" s="97"/>
      <c r="H62" s="97"/>
      <c r="I62" s="98"/>
      <c r="J62" s="97"/>
      <c r="K62" s="97"/>
      <c r="L62" s="97"/>
      <c r="M62" s="98"/>
      <c r="N62" s="97"/>
      <c r="O62" s="97"/>
      <c r="P62" s="97"/>
      <c r="Q62" s="97"/>
      <c r="R62" s="98"/>
      <c r="S62" s="97"/>
      <c r="T62" s="74"/>
      <c r="U62" s="74"/>
    </row>
    <row r="63" spans="1:21" x14ac:dyDescent="0.2">
      <c r="A63" s="64"/>
      <c r="B63" s="97"/>
      <c r="C63" s="97"/>
      <c r="D63" s="98"/>
      <c r="E63" s="97"/>
      <c r="F63" s="97"/>
      <c r="G63" s="97"/>
      <c r="H63" s="97"/>
      <c r="I63" s="98"/>
      <c r="J63" s="97"/>
      <c r="K63" s="97"/>
      <c r="L63" s="97"/>
      <c r="M63" s="98"/>
      <c r="N63" s="97"/>
      <c r="O63" s="97"/>
      <c r="P63" s="97"/>
      <c r="Q63" s="97"/>
      <c r="R63" s="98"/>
      <c r="S63" s="97"/>
      <c r="T63" s="74"/>
      <c r="U63" s="74"/>
    </row>
    <row r="64" spans="1:21" x14ac:dyDescent="0.2">
      <c r="A64" s="73" t="s">
        <v>128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:21" x14ac:dyDescent="0.2">
      <c r="A65" s="59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1:21" x14ac:dyDescent="0.2">
      <c r="A66" s="59"/>
      <c r="B66" s="75" t="s">
        <v>109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1:21" x14ac:dyDescent="0.2">
      <c r="A67" s="61" t="s">
        <v>99</v>
      </c>
      <c r="B67" s="76" t="s">
        <v>129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1:21" x14ac:dyDescent="0.2">
      <c r="A68" s="61" t="s">
        <v>100</v>
      </c>
      <c r="B68" s="76" t="s">
        <v>130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x14ac:dyDescent="0.2">
      <c r="A69" s="61" t="s">
        <v>101</v>
      </c>
      <c r="B69" s="56" t="s">
        <v>131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1:21" x14ac:dyDescent="0.2">
      <c r="A70" s="61" t="s">
        <v>102</v>
      </c>
      <c r="B70" s="76" t="s">
        <v>132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1:21" x14ac:dyDescent="0.2">
      <c r="A71" s="61" t="s">
        <v>103</v>
      </c>
      <c r="B71" s="76" t="s">
        <v>133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1:21" x14ac:dyDescent="0.2">
      <c r="A72" s="61" t="s">
        <v>104</v>
      </c>
      <c r="B72" s="76" t="s">
        <v>134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1:21" x14ac:dyDescent="0.2">
      <c r="A73" s="61" t="s">
        <v>105</v>
      </c>
      <c r="B73" s="76" t="s">
        <v>135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1:21" x14ac:dyDescent="0.2">
      <c r="A74" s="61" t="s">
        <v>106</v>
      </c>
      <c r="B74" s="56" t="s">
        <v>136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1:21" x14ac:dyDescent="0.2">
      <c r="A75" s="61" t="s">
        <v>107</v>
      </c>
      <c r="B75" s="76" t="s">
        <v>137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1:21" x14ac:dyDescent="0.2">
      <c r="A76" s="59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1:21" x14ac:dyDescent="0.2">
      <c r="A77" s="59"/>
      <c r="B77" s="99" t="s">
        <v>120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1:21" x14ac:dyDescent="0.2">
      <c r="A78" s="62" t="s">
        <v>99</v>
      </c>
      <c r="B78" s="76" t="s">
        <v>129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1:21" x14ac:dyDescent="0.2">
      <c r="A79" s="62" t="s">
        <v>100</v>
      </c>
      <c r="B79" s="76" t="s">
        <v>130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1:21" x14ac:dyDescent="0.2">
      <c r="A80" s="62" t="s">
        <v>101</v>
      </c>
      <c r="B80" s="56" t="s">
        <v>131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1:21" x14ac:dyDescent="0.2">
      <c r="A81" s="62" t="s">
        <v>102</v>
      </c>
      <c r="B81" s="76" t="s">
        <v>132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1:21" x14ac:dyDescent="0.2">
      <c r="A82" s="62" t="s">
        <v>103</v>
      </c>
      <c r="B82" s="76" t="s">
        <v>133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1:21" x14ac:dyDescent="0.2">
      <c r="A83" s="62" t="s">
        <v>104</v>
      </c>
      <c r="B83" s="76" t="s">
        <v>134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1:21" x14ac:dyDescent="0.2">
      <c r="A84" s="62" t="s">
        <v>105</v>
      </c>
      <c r="B84" s="76" t="s">
        <v>135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1:21" x14ac:dyDescent="0.2">
      <c r="A85" s="62" t="s">
        <v>106</v>
      </c>
      <c r="B85" s="56" t="s">
        <v>136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1:21" x14ac:dyDescent="0.2">
      <c r="A86" s="62" t="s">
        <v>107</v>
      </c>
      <c r="B86" s="76" t="s">
        <v>137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1:21" x14ac:dyDescent="0.2">
      <c r="A87" s="59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1:21" x14ac:dyDescent="0.2">
      <c r="A88" s="59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1:21" s="101" customFormat="1" x14ac:dyDescent="0.2">
      <c r="A89" s="56" t="s">
        <v>127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1:21" s="101" customFormat="1" x14ac:dyDescent="0.2">
      <c r="A90" s="56" t="s">
        <v>123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1:21" x14ac:dyDescent="0.2">
      <c r="A91" s="59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1:21" s="85" customFormat="1" x14ac:dyDescent="0.2">
      <c r="A92" s="59"/>
      <c r="B92" s="73" t="s">
        <v>3</v>
      </c>
      <c r="C92" s="73" t="s">
        <v>4</v>
      </c>
      <c r="D92" s="73" t="s">
        <v>5</v>
      </c>
      <c r="E92" s="73" t="s">
        <v>6</v>
      </c>
      <c r="F92" s="73" t="s">
        <v>7</v>
      </c>
      <c r="G92" s="73" t="s">
        <v>8</v>
      </c>
      <c r="H92" s="73" t="s">
        <v>9</v>
      </c>
      <c r="I92" s="73" t="s">
        <v>10</v>
      </c>
      <c r="J92" s="73" t="s">
        <v>11</v>
      </c>
      <c r="K92" s="73" t="s">
        <v>3</v>
      </c>
      <c r="L92" s="73" t="s">
        <v>4</v>
      </c>
      <c r="M92" s="73" t="s">
        <v>5</v>
      </c>
      <c r="N92" s="73" t="s">
        <v>6</v>
      </c>
      <c r="O92" s="73" t="s">
        <v>7</v>
      </c>
      <c r="P92" s="73" t="s">
        <v>8</v>
      </c>
      <c r="Q92" s="73" t="s">
        <v>9</v>
      </c>
      <c r="R92" s="73" t="s">
        <v>10</v>
      </c>
      <c r="S92" s="73" t="s">
        <v>11</v>
      </c>
      <c r="T92" s="59"/>
      <c r="U92" s="59"/>
    </row>
    <row r="93" spans="1:21" x14ac:dyDescent="0.2">
      <c r="A93" s="64">
        <v>1961</v>
      </c>
      <c r="B93" s="102">
        <f t="shared" ref="B93:G108" si="1">(B6/B5)-1</f>
        <v>2.4051739206432554E-2</v>
      </c>
      <c r="C93" s="102">
        <f t="shared" si="1"/>
        <v>-1.5953881217321442E-2</v>
      </c>
      <c r="D93" s="102">
        <f t="shared" si="1"/>
        <v>1.6871289937508305E-2</v>
      </c>
      <c r="E93" s="102">
        <f t="shared" si="1"/>
        <v>-2.0374824159368199E-2</v>
      </c>
      <c r="F93" s="102">
        <f t="shared" si="1"/>
        <v>0.14961161769672393</v>
      </c>
      <c r="G93" s="102">
        <f t="shared" si="1"/>
        <v>9.5351867940921098E-2</v>
      </c>
      <c r="H93" s="103" t="s">
        <v>18</v>
      </c>
      <c r="I93" s="102">
        <f t="shared" ref="I93:P108" si="2">(I6/I5)-1</f>
        <v>1.8297543173107833E-2</v>
      </c>
      <c r="J93" s="102">
        <f t="shared" si="2"/>
        <v>8.4158415841584233E-3</v>
      </c>
      <c r="K93" s="104">
        <f t="shared" si="2"/>
        <v>1.8792765588358185E-2</v>
      </c>
      <c r="L93" s="104">
        <f t="shared" si="2"/>
        <v>-9.5644306578778204E-3</v>
      </c>
      <c r="M93" s="104">
        <f t="shared" si="2"/>
        <v>1.4356427515597403E-2</v>
      </c>
      <c r="N93" s="104">
        <f t="shared" si="2"/>
        <v>0.17606270726560136</v>
      </c>
      <c r="O93" s="104">
        <f t="shared" si="2"/>
        <v>0.17604712041884807</v>
      </c>
      <c r="P93" s="104">
        <f t="shared" si="2"/>
        <v>3.9421338155515295E-2</v>
      </c>
      <c r="Q93" s="105" t="s">
        <v>18</v>
      </c>
      <c r="R93" s="104">
        <f t="shared" ref="R93:S108" si="3">(R6/R5)-1</f>
        <v>1.7519914674335668E-2</v>
      </c>
      <c r="S93" s="104">
        <f t="shared" si="3"/>
        <v>-1.0449320794148398E-2</v>
      </c>
      <c r="T93" s="74"/>
      <c r="U93" s="74"/>
    </row>
    <row r="94" spans="1:21" x14ac:dyDescent="0.2">
      <c r="A94" s="64">
        <v>1962</v>
      </c>
      <c r="B94" s="102">
        <f t="shared" si="1"/>
        <v>8.7836684532140774E-2</v>
      </c>
      <c r="C94" s="102">
        <f t="shared" si="1"/>
        <v>0.13092643051771113</v>
      </c>
      <c r="D94" s="102">
        <f t="shared" si="1"/>
        <v>9.5321033159399216E-2</v>
      </c>
      <c r="E94" s="102">
        <f t="shared" si="1"/>
        <v>6.869557161385953E-2</v>
      </c>
      <c r="F94" s="102">
        <f t="shared" si="1"/>
        <v>7.4030552291421969E-2</v>
      </c>
      <c r="G94" s="102">
        <f t="shared" si="1"/>
        <v>0.17152488598056692</v>
      </c>
      <c r="H94" s="103" t="s">
        <v>18</v>
      </c>
      <c r="I94" s="102">
        <f t="shared" si="2"/>
        <v>8.035552788992395E-2</v>
      </c>
      <c r="J94" s="102">
        <f t="shared" si="2"/>
        <v>0.18491245295369008</v>
      </c>
      <c r="K94" s="104">
        <f t="shared" si="2"/>
        <v>5.4423913728952389E-2</v>
      </c>
      <c r="L94" s="104">
        <f t="shared" si="2"/>
        <v>5.7418765496544122E-3</v>
      </c>
      <c r="M94" s="104">
        <f t="shared" si="2"/>
        <v>4.6987462526255186E-2</v>
      </c>
      <c r="N94" s="104">
        <f t="shared" si="2"/>
        <v>8.5020934803041737E-3</v>
      </c>
      <c r="O94" s="104">
        <f t="shared" si="2"/>
        <v>8.6254869226488617E-2</v>
      </c>
      <c r="P94" s="104">
        <f t="shared" si="2"/>
        <v>8.7856645789839982E-2</v>
      </c>
      <c r="Q94" s="105" t="s">
        <v>18</v>
      </c>
      <c r="R94" s="104">
        <f t="shared" si="3"/>
        <v>3.8670739057589332E-2</v>
      </c>
      <c r="S94" s="104">
        <f t="shared" si="3"/>
        <v>0.11404435058078155</v>
      </c>
      <c r="T94" s="74"/>
      <c r="U94" s="74"/>
    </row>
    <row r="95" spans="1:21" x14ac:dyDescent="0.2">
      <c r="A95" s="64">
        <v>1963</v>
      </c>
      <c r="B95" s="102">
        <f t="shared" si="1"/>
        <v>6.8285947404757463E-2</v>
      </c>
      <c r="C95" s="102">
        <f t="shared" si="1"/>
        <v>0.11251656426936507</v>
      </c>
      <c r="D95" s="102">
        <f t="shared" si="1"/>
        <v>7.6218190184417667E-2</v>
      </c>
      <c r="E95" s="102">
        <f t="shared" si="1"/>
        <v>9.3624030167743122E-2</v>
      </c>
      <c r="F95" s="102">
        <f t="shared" si="1"/>
        <v>0.12937636761487958</v>
      </c>
      <c r="G95" s="102">
        <f t="shared" si="1"/>
        <v>5.0778605280974887E-2</v>
      </c>
      <c r="H95" s="103" t="s">
        <v>18</v>
      </c>
      <c r="I95" s="102">
        <f t="shared" si="2"/>
        <v>8.3148163114646678E-2</v>
      </c>
      <c r="J95" s="102">
        <f t="shared" si="2"/>
        <v>3.8392487225521243E-2</v>
      </c>
      <c r="K95" s="104">
        <f t="shared" si="2"/>
        <v>6.8989234449760684E-2</v>
      </c>
      <c r="L95" s="104">
        <f t="shared" si="2"/>
        <v>0.11314389516024392</v>
      </c>
      <c r="M95" s="104">
        <f t="shared" si="2"/>
        <v>7.5468392782647387E-2</v>
      </c>
      <c r="N95" s="104">
        <f t="shared" si="2"/>
        <v>7.5407752594789157E-2</v>
      </c>
      <c r="O95" s="104">
        <f t="shared" si="2"/>
        <v>0.19339139344262302</v>
      </c>
      <c r="P95" s="104">
        <f t="shared" si="2"/>
        <v>8.0921157844234815E-2</v>
      </c>
      <c r="Q95" s="105" t="s">
        <v>18</v>
      </c>
      <c r="R95" s="104">
        <f t="shared" si="3"/>
        <v>4.6996060729211919E-2</v>
      </c>
      <c r="S95" s="104">
        <f t="shared" si="3"/>
        <v>0.28950575490859842</v>
      </c>
      <c r="T95" s="74"/>
      <c r="U95" s="74"/>
    </row>
    <row r="96" spans="1:21" x14ac:dyDescent="0.2">
      <c r="A96" s="64">
        <v>1964</v>
      </c>
      <c r="B96" s="102">
        <f t="shared" si="1"/>
        <v>5.9925973797074317E-2</v>
      </c>
      <c r="C96" s="102">
        <f t="shared" si="1"/>
        <v>0.11618841364374655</v>
      </c>
      <c r="D96" s="102">
        <f t="shared" si="1"/>
        <v>7.0356295919523859E-2</v>
      </c>
      <c r="E96" s="102">
        <f t="shared" si="1"/>
        <v>7.9545004161547306E-2</v>
      </c>
      <c r="F96" s="102">
        <f t="shared" si="1"/>
        <v>0.10680552191814008</v>
      </c>
      <c r="G96" s="102">
        <f t="shared" si="1"/>
        <v>-4.8163659793814428E-2</v>
      </c>
      <c r="H96" s="103" t="s">
        <v>18</v>
      </c>
      <c r="I96" s="102">
        <f t="shared" si="2"/>
        <v>5.2533430127594816E-2</v>
      </c>
      <c r="J96" s="102">
        <f t="shared" si="2"/>
        <v>0.17183136055326509</v>
      </c>
      <c r="K96" s="104">
        <f t="shared" si="2"/>
        <v>3.6590483117464379E-2</v>
      </c>
      <c r="L96" s="104">
        <f t="shared" si="2"/>
        <v>0.1211096864436414</v>
      </c>
      <c r="M96" s="104">
        <f t="shared" si="2"/>
        <v>4.9427115186423842E-2</v>
      </c>
      <c r="N96" s="104">
        <f t="shared" si="2"/>
        <v>5.1999212133149397E-2</v>
      </c>
      <c r="O96" s="104">
        <f t="shared" si="2"/>
        <v>-3.7561708521141823E-2</v>
      </c>
      <c r="P96" s="104">
        <f t="shared" si="2"/>
        <v>2.6779109335700602E-2</v>
      </c>
      <c r="Q96" s="105" t="s">
        <v>18</v>
      </c>
      <c r="R96" s="104">
        <f t="shared" si="3"/>
        <v>7.4368144299427508E-2</v>
      </c>
      <c r="S96" s="104">
        <f t="shared" si="3"/>
        <v>-0.10280373831775702</v>
      </c>
      <c r="T96" s="74"/>
      <c r="U96" s="74"/>
    </row>
    <row r="97" spans="1:21" x14ac:dyDescent="0.2">
      <c r="A97" s="64">
        <v>1965</v>
      </c>
      <c r="B97" s="102">
        <f t="shared" si="1"/>
        <v>8.8770023834598977E-2</v>
      </c>
      <c r="C97" s="102">
        <f t="shared" si="1"/>
        <v>0.26484284051222362</v>
      </c>
      <c r="D97" s="102">
        <f t="shared" si="1"/>
        <v>0.12280932327956262</v>
      </c>
      <c r="E97" s="102">
        <f t="shared" si="1"/>
        <v>0.13257214186063582</v>
      </c>
      <c r="F97" s="102">
        <f t="shared" si="1"/>
        <v>8.2713347921225422E-2</v>
      </c>
      <c r="G97" s="102">
        <f t="shared" si="1"/>
        <v>0.23472668810289399</v>
      </c>
      <c r="H97" s="103" t="s">
        <v>18</v>
      </c>
      <c r="I97" s="102">
        <f t="shared" si="2"/>
        <v>0.14564786543367347</v>
      </c>
      <c r="J97" s="102">
        <f t="shared" si="2"/>
        <v>6.0152082623998737E-3</v>
      </c>
      <c r="K97" s="104">
        <f t="shared" si="2"/>
        <v>8.1905275941168476E-2</v>
      </c>
      <c r="L97" s="104">
        <f t="shared" si="2"/>
        <v>0.28654605947182388</v>
      </c>
      <c r="M97" s="104">
        <f t="shared" si="2"/>
        <v>0.11510876422893568</v>
      </c>
      <c r="N97" s="104">
        <f t="shared" si="2"/>
        <v>0.19292267365661853</v>
      </c>
      <c r="O97" s="104">
        <f t="shared" si="2"/>
        <v>0.14518287243532568</v>
      </c>
      <c r="P97" s="104">
        <f t="shared" si="2"/>
        <v>0.29265129682997126</v>
      </c>
      <c r="Q97" s="105" t="s">
        <v>18</v>
      </c>
      <c r="R97" s="104">
        <f t="shared" si="3"/>
        <v>0.12784728830516778</v>
      </c>
      <c r="S97" s="104">
        <f t="shared" si="3"/>
        <v>2.2003745318352141E-2</v>
      </c>
      <c r="T97" s="74"/>
      <c r="U97" s="74"/>
    </row>
    <row r="98" spans="1:21" x14ac:dyDescent="0.2">
      <c r="A98" s="64">
        <v>1966</v>
      </c>
      <c r="B98" s="102">
        <f t="shared" si="1"/>
        <v>9.1612574774086797E-2</v>
      </c>
      <c r="C98" s="102">
        <f t="shared" si="1"/>
        <v>1.2195121951219523E-2</v>
      </c>
      <c r="D98" s="102">
        <f t="shared" si="1"/>
        <v>7.4317007458465811E-2</v>
      </c>
      <c r="E98" s="102">
        <f t="shared" si="1"/>
        <v>3.4458167201530054E-2</v>
      </c>
      <c r="F98" s="102">
        <f t="shared" si="1"/>
        <v>8.5084882780921411E-2</v>
      </c>
      <c r="G98" s="102">
        <f t="shared" si="1"/>
        <v>8.634868421052655E-3</v>
      </c>
      <c r="H98" s="103" t="s">
        <v>18</v>
      </c>
      <c r="I98" s="102">
        <f t="shared" si="2"/>
        <v>5.2925565248780559E-2</v>
      </c>
      <c r="J98" s="102">
        <f t="shared" si="2"/>
        <v>0.19889440433212924</v>
      </c>
      <c r="K98" s="104">
        <f t="shared" si="2"/>
        <v>6.96931903217759E-2</v>
      </c>
      <c r="L98" s="104">
        <f t="shared" si="2"/>
        <v>6.6510425084855385E-2</v>
      </c>
      <c r="M98" s="104">
        <f t="shared" si="2"/>
        <v>6.9097385192294469E-2</v>
      </c>
      <c r="N98" s="104">
        <f t="shared" si="2"/>
        <v>1.7264651410993093E-3</v>
      </c>
      <c r="O98" s="104">
        <f t="shared" si="2"/>
        <v>4.5569620253164578E-2</v>
      </c>
      <c r="P98" s="104">
        <f t="shared" si="2"/>
        <v>-0.17969011258499612</v>
      </c>
      <c r="Q98" s="105" t="s">
        <v>18</v>
      </c>
      <c r="R98" s="104">
        <f t="shared" si="3"/>
        <v>5.0758348684694088E-2</v>
      </c>
      <c r="S98" s="104">
        <f t="shared" si="3"/>
        <v>0.21701786532294998</v>
      </c>
      <c r="T98" s="74"/>
      <c r="U98" s="74"/>
    </row>
    <row r="99" spans="1:21" x14ac:dyDescent="0.2">
      <c r="A99" s="64">
        <v>1967</v>
      </c>
      <c r="B99" s="102">
        <f t="shared" si="1"/>
        <v>8.0566178528122423E-2</v>
      </c>
      <c r="C99" s="102">
        <f t="shared" si="1"/>
        <v>9.6233992574069838E-2</v>
      </c>
      <c r="D99" s="102">
        <f t="shared" si="1"/>
        <v>8.3781016250605633E-2</v>
      </c>
      <c r="E99" s="102">
        <f t="shared" si="1"/>
        <v>7.9562547004261797E-2</v>
      </c>
      <c r="F99" s="102">
        <f t="shared" si="1"/>
        <v>9.0519649841683814E-2</v>
      </c>
      <c r="G99" s="102">
        <f t="shared" si="1"/>
        <v>0.13330615572768045</v>
      </c>
      <c r="H99" s="103" t="s">
        <v>18</v>
      </c>
      <c r="I99" s="102">
        <f t="shared" si="2"/>
        <v>8.3548111895656696E-2</v>
      </c>
      <c r="J99" s="102">
        <f t="shared" si="2"/>
        <v>8.497224051943153E-2</v>
      </c>
      <c r="K99" s="104">
        <f t="shared" si="2"/>
        <v>5.6501259210894661E-2</v>
      </c>
      <c r="L99" s="104">
        <f t="shared" si="2"/>
        <v>5.448207926043791E-2</v>
      </c>
      <c r="M99" s="104">
        <f t="shared" si="2"/>
        <v>5.6124188764705041E-2</v>
      </c>
      <c r="N99" s="104">
        <f t="shared" si="2"/>
        <v>5.2989471045375103E-2</v>
      </c>
      <c r="O99" s="104">
        <f t="shared" si="2"/>
        <v>1.937046004842613E-2</v>
      </c>
      <c r="P99" s="104">
        <f t="shared" si="2"/>
        <v>0.1011006930289442</v>
      </c>
      <c r="Q99" s="105" t="s">
        <v>18</v>
      </c>
      <c r="R99" s="104">
        <f t="shared" si="3"/>
        <v>5.3481597642894396E-2</v>
      </c>
      <c r="S99" s="104">
        <f t="shared" si="3"/>
        <v>7.4527147830996565E-2</v>
      </c>
      <c r="T99" s="74"/>
      <c r="U99" s="74"/>
    </row>
    <row r="100" spans="1:21" x14ac:dyDescent="0.2">
      <c r="A100" s="64">
        <v>1968</v>
      </c>
      <c r="B100" s="102">
        <f t="shared" si="1"/>
        <v>0.10634670579857142</v>
      </c>
      <c r="C100" s="102">
        <f t="shared" si="1"/>
        <v>0.15013478952097881</v>
      </c>
      <c r="D100" s="102">
        <f t="shared" si="1"/>
        <v>0.11543470566903213</v>
      </c>
      <c r="E100" s="102">
        <f t="shared" si="1"/>
        <v>0.10501872224318598</v>
      </c>
      <c r="F100" s="102">
        <f t="shared" si="1"/>
        <v>8.6251067463706255E-2</v>
      </c>
      <c r="G100" s="102">
        <f t="shared" si="1"/>
        <v>5.7673860911271024E-2</v>
      </c>
      <c r="H100" s="103" t="s">
        <v>18</v>
      </c>
      <c r="I100" s="102">
        <f t="shared" si="2"/>
        <v>9.2104214044362198E-2</v>
      </c>
      <c r="J100" s="102">
        <f t="shared" si="2"/>
        <v>0.23460537727666986</v>
      </c>
      <c r="K100" s="104">
        <f t="shared" si="2"/>
        <v>8.3850177676738857E-2</v>
      </c>
      <c r="L100" s="104">
        <f t="shared" si="2"/>
        <v>0.12352687553894803</v>
      </c>
      <c r="M100" s="104">
        <f t="shared" si="2"/>
        <v>9.124805633793609E-2</v>
      </c>
      <c r="N100" s="104">
        <f t="shared" si="2"/>
        <v>6.1036217004434068E-2</v>
      </c>
      <c r="O100" s="104">
        <f t="shared" si="2"/>
        <v>1.8271514708569248E-2</v>
      </c>
      <c r="P100" s="104">
        <f t="shared" si="2"/>
        <v>1.480932987782313E-2</v>
      </c>
      <c r="Q100" s="105" t="s">
        <v>18</v>
      </c>
      <c r="R100" s="104">
        <f t="shared" si="3"/>
        <v>5.9553536302698218E-2</v>
      </c>
      <c r="S100" s="104">
        <f t="shared" si="3"/>
        <v>0.30764515281548288</v>
      </c>
      <c r="T100" s="74"/>
      <c r="U100" s="74"/>
    </row>
    <row r="101" spans="1:21" x14ac:dyDescent="0.2">
      <c r="A101" s="64">
        <v>1969</v>
      </c>
      <c r="B101" s="102">
        <f t="shared" si="1"/>
        <v>0.10310726198139153</v>
      </c>
      <c r="C101" s="102">
        <f t="shared" si="1"/>
        <v>8.6002764589218073E-2</v>
      </c>
      <c r="D101" s="102">
        <f t="shared" si="1"/>
        <v>9.9446872684208154E-2</v>
      </c>
      <c r="E101" s="102">
        <f t="shared" si="1"/>
        <v>8.219286033255413E-2</v>
      </c>
      <c r="F101" s="102">
        <f t="shared" si="1"/>
        <v>0.10959119496855352</v>
      </c>
      <c r="G101" s="102">
        <f t="shared" si="1"/>
        <v>0.1602992857952612</v>
      </c>
      <c r="H101" s="103" t="s">
        <v>18</v>
      </c>
      <c r="I101" s="102">
        <f t="shared" si="2"/>
        <v>0.10892504849302997</v>
      </c>
      <c r="J101" s="102">
        <f t="shared" si="2"/>
        <v>5.6621004566209887E-2</v>
      </c>
      <c r="K101" s="104">
        <f t="shared" si="2"/>
        <v>5.5777298089846328E-2</v>
      </c>
      <c r="L101" s="104">
        <f t="shared" si="2"/>
        <v>0.12593540134314041</v>
      </c>
      <c r="M101" s="104">
        <f t="shared" si="2"/>
        <v>6.9245496479622082E-2</v>
      </c>
      <c r="N101" s="104">
        <f t="shared" si="2"/>
        <v>4.4314803388119106E-2</v>
      </c>
      <c r="O101" s="104">
        <f t="shared" si="2"/>
        <v>5.9034631257850467E-2</v>
      </c>
      <c r="P101" s="104">
        <f t="shared" si="2"/>
        <v>9.3639790830597036E-2</v>
      </c>
      <c r="Q101" s="105" t="s">
        <v>18</v>
      </c>
      <c r="R101" s="104">
        <f t="shared" si="3"/>
        <v>6.3894559581986421E-2</v>
      </c>
      <c r="S101" s="104">
        <f t="shared" si="3"/>
        <v>9.8848111438521125E-2</v>
      </c>
      <c r="T101" s="74"/>
      <c r="U101" s="74"/>
    </row>
    <row r="102" spans="1:21" x14ac:dyDescent="0.2">
      <c r="A102" s="64">
        <v>1970</v>
      </c>
      <c r="B102" s="102">
        <f t="shared" si="1"/>
        <v>0.15369653245628001</v>
      </c>
      <c r="C102" s="102">
        <f t="shared" si="1"/>
        <v>0.24853348090758165</v>
      </c>
      <c r="D102" s="102">
        <f t="shared" si="1"/>
        <v>0.17374361661252968</v>
      </c>
      <c r="E102" s="102">
        <f t="shared" si="1"/>
        <v>0.16627020729161601</v>
      </c>
      <c r="F102" s="102">
        <f t="shared" si="1"/>
        <v>0.16168343488734571</v>
      </c>
      <c r="G102" s="102">
        <f t="shared" si="1"/>
        <v>0.24064484611626757</v>
      </c>
      <c r="H102" s="103" t="s">
        <v>18</v>
      </c>
      <c r="I102" s="102">
        <f t="shared" si="2"/>
        <v>0.16663919208383438</v>
      </c>
      <c r="J102" s="102">
        <f t="shared" si="2"/>
        <v>0.20743301642178058</v>
      </c>
      <c r="K102" s="104">
        <f t="shared" si="2"/>
        <v>7.5031343427524266E-2</v>
      </c>
      <c r="L102" s="104">
        <f t="shared" si="2"/>
        <v>0.23954783003862756</v>
      </c>
      <c r="M102" s="104">
        <f t="shared" si="2"/>
        <v>0.10828788903330988</v>
      </c>
      <c r="N102" s="104">
        <f t="shared" si="2"/>
        <v>9.8216683676209948E-2</v>
      </c>
      <c r="O102" s="104">
        <f t="shared" si="2"/>
        <v>0.11758725855642149</v>
      </c>
      <c r="P102" s="104">
        <f t="shared" si="2"/>
        <v>0.19859891026353838</v>
      </c>
      <c r="Q102" s="105" t="s">
        <v>18</v>
      </c>
      <c r="R102" s="104">
        <f t="shared" si="3"/>
        <v>0.10148115886927966</v>
      </c>
      <c r="S102" s="104">
        <f t="shared" si="3"/>
        <v>0.1447464651389565</v>
      </c>
      <c r="T102" s="74"/>
      <c r="U102" s="74"/>
    </row>
    <row r="103" spans="1:21" x14ac:dyDescent="0.2">
      <c r="A103" s="64">
        <v>1971</v>
      </c>
      <c r="B103" s="102">
        <f t="shared" si="1"/>
        <v>9.3876925434899228E-2</v>
      </c>
      <c r="C103" s="102">
        <f t="shared" si="1"/>
        <v>0.17379548778866183</v>
      </c>
      <c r="D103" s="102">
        <f t="shared" si="1"/>
        <v>0.1118469327786733</v>
      </c>
      <c r="E103" s="102">
        <f t="shared" si="1"/>
        <v>7.1012321012321022E-2</v>
      </c>
      <c r="F103" s="102">
        <f t="shared" si="1"/>
        <v>0.20761161258843619</v>
      </c>
      <c r="G103" s="102">
        <f t="shared" si="1"/>
        <v>0.24310915104740904</v>
      </c>
      <c r="H103" s="103" t="s">
        <v>18</v>
      </c>
      <c r="I103" s="102">
        <f t="shared" si="2"/>
        <v>0.12469691386645221</v>
      </c>
      <c r="J103" s="102">
        <f t="shared" si="2"/>
        <v>5.2970651395848334E-2</v>
      </c>
      <c r="K103" s="104">
        <f t="shared" si="2"/>
        <v>6.7785054274692724E-2</v>
      </c>
      <c r="L103" s="104">
        <f t="shared" si="2"/>
        <v>7.3598826818202623E-2</v>
      </c>
      <c r="M103" s="104">
        <f t="shared" si="2"/>
        <v>6.9099481206278623E-2</v>
      </c>
      <c r="N103" s="104">
        <f t="shared" si="2"/>
        <v>1.1371695483113786E-2</v>
      </c>
      <c r="O103" s="104">
        <f t="shared" si="2"/>
        <v>0.12007277137659167</v>
      </c>
      <c r="P103" s="104">
        <f t="shared" si="2"/>
        <v>0.15910566842935325</v>
      </c>
      <c r="Q103" s="105" t="s">
        <v>18</v>
      </c>
      <c r="R103" s="104">
        <f t="shared" si="3"/>
        <v>6.7383599420671514E-2</v>
      </c>
      <c r="S103" s="104">
        <f t="shared" si="3"/>
        <v>7.7942820635681143E-2</v>
      </c>
      <c r="T103" s="74"/>
      <c r="U103" s="74"/>
    </row>
    <row r="104" spans="1:21" x14ac:dyDescent="0.2">
      <c r="A104" s="64">
        <v>1972</v>
      </c>
      <c r="B104" s="102">
        <f t="shared" si="1"/>
        <v>0.15115594787725906</v>
      </c>
      <c r="C104" s="102">
        <f t="shared" si="1"/>
        <v>0.13563930216751019</v>
      </c>
      <c r="D104" s="102">
        <f t="shared" si="1"/>
        <v>0.14747257344485099</v>
      </c>
      <c r="E104" s="102">
        <f t="shared" si="1"/>
        <v>0.11700349786241748</v>
      </c>
      <c r="F104" s="102">
        <f t="shared" si="1"/>
        <v>0.19393939393939386</v>
      </c>
      <c r="G104" s="102">
        <f t="shared" si="1"/>
        <v>0.14044979410833069</v>
      </c>
      <c r="H104" s="103" t="s">
        <v>18</v>
      </c>
      <c r="I104" s="102">
        <f t="shared" si="2"/>
        <v>0.11658262267944774</v>
      </c>
      <c r="J104" s="102">
        <f t="shared" si="2"/>
        <v>0.29864560999843137</v>
      </c>
      <c r="K104" s="104">
        <f t="shared" si="2"/>
        <v>8.178045132996159E-2</v>
      </c>
      <c r="L104" s="104">
        <f t="shared" si="2"/>
        <v>4.3112647799548043E-3</v>
      </c>
      <c r="M104" s="104">
        <f t="shared" si="2"/>
        <v>6.4191849497234665E-2</v>
      </c>
      <c r="N104" s="104">
        <f t="shared" si="2"/>
        <v>4.6184350517458173E-2</v>
      </c>
      <c r="O104" s="104">
        <f t="shared" si="2"/>
        <v>7.0384407146724337E-2</v>
      </c>
      <c r="P104" s="104">
        <f t="shared" si="2"/>
        <v>5.106451096526321E-2</v>
      </c>
      <c r="Q104" s="105" t="s">
        <v>18</v>
      </c>
      <c r="R104" s="104">
        <f t="shared" si="3"/>
        <v>4.2771459910637022E-2</v>
      </c>
      <c r="S104" s="104">
        <f t="shared" si="3"/>
        <v>0.17350718624981476</v>
      </c>
      <c r="T104" s="74"/>
      <c r="U104" s="74"/>
    </row>
    <row r="105" spans="1:21" x14ac:dyDescent="0.2">
      <c r="A105" s="64">
        <v>1973</v>
      </c>
      <c r="B105" s="102">
        <f t="shared" si="1"/>
        <v>0.23693371308941313</v>
      </c>
      <c r="C105" s="102">
        <f t="shared" si="1"/>
        <v>0.24599321673206087</v>
      </c>
      <c r="D105" s="102">
        <f t="shared" si="1"/>
        <v>0.23906209975458936</v>
      </c>
      <c r="E105" s="102">
        <f t="shared" si="1"/>
        <v>0.20460673961830844</v>
      </c>
      <c r="F105" s="102">
        <f t="shared" si="1"/>
        <v>0.19890016920473763</v>
      </c>
      <c r="G105" s="102">
        <f t="shared" si="1"/>
        <v>0.25074991667592483</v>
      </c>
      <c r="H105" s="103" t="s">
        <v>18</v>
      </c>
      <c r="I105" s="102">
        <f t="shared" si="2"/>
        <v>0.23399849423577113</v>
      </c>
      <c r="J105" s="102">
        <f t="shared" si="2"/>
        <v>0.26036884915841174</v>
      </c>
      <c r="K105" s="104">
        <f t="shared" si="2"/>
        <v>7.7089158123640811E-2</v>
      </c>
      <c r="L105" s="104">
        <f t="shared" si="2"/>
        <v>6.6473988439306186E-2</v>
      </c>
      <c r="M105" s="104">
        <f t="shared" si="2"/>
        <v>7.4814701451078269E-2</v>
      </c>
      <c r="N105" s="104">
        <f t="shared" si="2"/>
        <v>4.1371977996579323E-2</v>
      </c>
      <c r="O105" s="104">
        <f t="shared" si="2"/>
        <v>6.0571573090541397E-2</v>
      </c>
      <c r="P105" s="104">
        <f t="shared" si="2"/>
        <v>8.4678647578434463E-2</v>
      </c>
      <c r="Q105" s="105" t="s">
        <v>18</v>
      </c>
      <c r="R105" s="104">
        <f t="shared" si="3"/>
        <v>7.4263382924142807E-2</v>
      </c>
      <c r="S105" s="104">
        <f t="shared" si="3"/>
        <v>7.7314814814814836E-2</v>
      </c>
      <c r="T105" s="74"/>
      <c r="U105" s="74"/>
    </row>
    <row r="106" spans="1:21" x14ac:dyDescent="0.2">
      <c r="A106" s="64">
        <v>1974</v>
      </c>
      <c r="B106" s="102">
        <f t="shared" si="1"/>
        <v>0.30045068094150995</v>
      </c>
      <c r="C106" s="102">
        <f t="shared" si="1"/>
        <v>0.69713385994876176</v>
      </c>
      <c r="D106" s="102">
        <f t="shared" si="1"/>
        <v>0.39416641586918266</v>
      </c>
      <c r="E106" s="102">
        <f t="shared" si="1"/>
        <v>0.41133993818780512</v>
      </c>
      <c r="F106" s="102">
        <f t="shared" si="1"/>
        <v>0.33300402229906156</v>
      </c>
      <c r="G106" s="102">
        <f t="shared" si="1"/>
        <v>0.41001954165926469</v>
      </c>
      <c r="H106" s="103" t="s">
        <v>18</v>
      </c>
      <c r="I106" s="102">
        <f t="shared" si="2"/>
        <v>0.39289776753441252</v>
      </c>
      <c r="J106" s="102">
        <f t="shared" si="2"/>
        <v>0.39939297124600648</v>
      </c>
      <c r="K106" s="104">
        <f t="shared" si="2"/>
        <v>5.5448999899052609E-2</v>
      </c>
      <c r="L106" s="104">
        <f t="shared" si="2"/>
        <v>0.10437589670014358</v>
      </c>
      <c r="M106" s="104">
        <f t="shared" si="2"/>
        <v>6.5850957230352059E-2</v>
      </c>
      <c r="N106" s="104">
        <f t="shared" si="2"/>
        <v>5.0825639204545414E-2</v>
      </c>
      <c r="O106" s="104">
        <f t="shared" si="2"/>
        <v>8.4416358650291956E-2</v>
      </c>
      <c r="P106" s="104">
        <f t="shared" si="2"/>
        <v>9.7444538051109308E-2</v>
      </c>
      <c r="Q106" s="105" t="s">
        <v>18</v>
      </c>
      <c r="R106" s="104">
        <f t="shared" si="3"/>
        <v>6.1881885004116954E-2</v>
      </c>
      <c r="S106" s="104">
        <f t="shared" si="3"/>
        <v>8.3798882681564324E-2</v>
      </c>
      <c r="T106" s="74"/>
      <c r="U106" s="74"/>
    </row>
    <row r="107" spans="1:21" x14ac:dyDescent="0.2">
      <c r="A107" s="64">
        <v>1975</v>
      </c>
      <c r="B107" s="102">
        <f t="shared" si="1"/>
        <v>0.27156336781252577</v>
      </c>
      <c r="C107" s="102">
        <f t="shared" si="1"/>
        <v>1.8602091359383621E-2</v>
      </c>
      <c r="D107" s="102">
        <f t="shared" si="1"/>
        <v>0.19881483216449536</v>
      </c>
      <c r="E107" s="102">
        <f t="shared" si="1"/>
        <v>0.23163194302320833</v>
      </c>
      <c r="F107" s="102">
        <f t="shared" si="1"/>
        <v>0.35410269984118581</v>
      </c>
      <c r="G107" s="102">
        <f t="shared" si="1"/>
        <v>0.16378984502960825</v>
      </c>
      <c r="H107" s="103" t="s">
        <v>18</v>
      </c>
      <c r="I107" s="102">
        <f t="shared" si="2"/>
        <v>0.20990137898269512</v>
      </c>
      <c r="J107" s="102">
        <f t="shared" si="2"/>
        <v>0.15335266318120588</v>
      </c>
      <c r="K107" s="104">
        <f t="shared" si="2"/>
        <v>2.1000710498988884E-2</v>
      </c>
      <c r="L107" s="104">
        <f t="shared" si="2"/>
        <v>-7.325610768286972E-2</v>
      </c>
      <c r="M107" s="104">
        <f t="shared" si="2"/>
        <v>2.3720813283878428E-4</v>
      </c>
      <c r="N107" s="104">
        <f t="shared" si="2"/>
        <v>2.171249947197218E-2</v>
      </c>
      <c r="O107" s="104">
        <f t="shared" si="2"/>
        <v>5.6624518966465143E-2</v>
      </c>
      <c r="P107" s="104">
        <f t="shared" si="2"/>
        <v>-1.2346468781985642E-2</v>
      </c>
      <c r="Q107" s="105" t="s">
        <v>18</v>
      </c>
      <c r="R107" s="104">
        <f t="shared" si="3"/>
        <v>4.7411248207658296E-3</v>
      </c>
      <c r="S107" s="104">
        <f t="shared" si="3"/>
        <v>-1.971739600605571E-2</v>
      </c>
      <c r="T107" s="74"/>
      <c r="U107" s="74"/>
    </row>
    <row r="108" spans="1:21" x14ac:dyDescent="0.2">
      <c r="A108" s="64">
        <v>1976</v>
      </c>
      <c r="B108" s="102">
        <f t="shared" si="1"/>
        <v>0.2303535936588792</v>
      </c>
      <c r="C108" s="102">
        <f t="shared" si="1"/>
        <v>0.11426718947790904</v>
      </c>
      <c r="D108" s="102">
        <f t="shared" si="1"/>
        <v>0.20198720645701562</v>
      </c>
      <c r="E108" s="102">
        <f t="shared" si="1"/>
        <v>0.13973080757726808</v>
      </c>
      <c r="F108" s="102">
        <f t="shared" si="1"/>
        <v>0.2926228546854841</v>
      </c>
      <c r="G108" s="102">
        <f t="shared" si="1"/>
        <v>0.3115730215437913</v>
      </c>
      <c r="H108" s="103" t="s">
        <v>18</v>
      </c>
      <c r="I108" s="102">
        <f t="shared" si="2"/>
        <v>0.20636331370733396</v>
      </c>
      <c r="J108" s="102">
        <f t="shared" si="2"/>
        <v>0.18316243715111447</v>
      </c>
      <c r="K108" s="104">
        <f t="shared" si="2"/>
        <v>5.5175644028103044E-2</v>
      </c>
      <c r="L108" s="104">
        <f t="shared" si="2"/>
        <v>0.16179276507924145</v>
      </c>
      <c r="M108" s="104">
        <f t="shared" si="2"/>
        <v>7.6936276513558388E-2</v>
      </c>
      <c r="N108" s="104">
        <f t="shared" si="2"/>
        <v>4.1675280109149559E-2</v>
      </c>
      <c r="O108" s="104">
        <f t="shared" si="2"/>
        <v>7.8043704474505704E-2</v>
      </c>
      <c r="P108" s="104">
        <f t="shared" si="2"/>
        <v>0.23693244381112755</v>
      </c>
      <c r="Q108" s="105" t="s">
        <v>18</v>
      </c>
      <c r="R108" s="104">
        <f t="shared" si="3"/>
        <v>8.1942865237113915E-2</v>
      </c>
      <c r="S108" s="104">
        <f t="shared" si="3"/>
        <v>5.4201139915425633E-2</v>
      </c>
      <c r="T108" s="74"/>
      <c r="U108" s="74"/>
    </row>
    <row r="109" spans="1:21" x14ac:dyDescent="0.2">
      <c r="A109" s="64">
        <v>1977</v>
      </c>
      <c r="B109" s="102">
        <f t="shared" ref="B109:G124" si="4">(B22/B21)-1</f>
        <v>0.27351564162587794</v>
      </c>
      <c r="C109" s="102">
        <f t="shared" si="4"/>
        <v>0.32546411748406778</v>
      </c>
      <c r="D109" s="102">
        <f t="shared" si="4"/>
        <v>0.28528316244123975</v>
      </c>
      <c r="E109" s="102">
        <f t="shared" si="4"/>
        <v>0.25176048637536641</v>
      </c>
      <c r="F109" s="102">
        <f t="shared" si="4"/>
        <v>0.27271352528429715</v>
      </c>
      <c r="G109" s="102">
        <f t="shared" si="4"/>
        <v>0.21518778373916625</v>
      </c>
      <c r="H109" s="103" t="s">
        <v>18</v>
      </c>
      <c r="I109" s="102">
        <f t="shared" ref="I109:P124" si="5">(I22/I21)-1</f>
        <v>0.26828077937517336</v>
      </c>
      <c r="J109" s="102">
        <f t="shared" si="5"/>
        <v>0.35985678673604249</v>
      </c>
      <c r="K109" s="104">
        <f t="shared" si="5"/>
        <v>8.9044744318181657E-2</v>
      </c>
      <c r="L109" s="104">
        <f t="shared" si="5"/>
        <v>0.25073736425794335</v>
      </c>
      <c r="M109" s="104">
        <f t="shared" si="5"/>
        <v>0.12464666451065853</v>
      </c>
      <c r="N109" s="104">
        <f t="shared" si="5"/>
        <v>0.13637626513197065</v>
      </c>
      <c r="O109" s="104">
        <f t="shared" si="5"/>
        <v>8.7548262548262645E-2</v>
      </c>
      <c r="P109" s="104">
        <f t="shared" si="5"/>
        <v>0.12431271927527887</v>
      </c>
      <c r="Q109" s="105" t="s">
        <v>18</v>
      </c>
      <c r="R109" s="104">
        <f t="shared" ref="R109:S124" si="6">(R22/R21)-1</f>
        <v>0.13389347654779615</v>
      </c>
      <c r="S109" s="104">
        <f t="shared" si="6"/>
        <v>8.1551501621961009E-2</v>
      </c>
      <c r="T109" s="74"/>
      <c r="U109" s="74"/>
    </row>
    <row r="110" spans="1:21" x14ac:dyDescent="0.2">
      <c r="A110" s="64">
        <v>1978</v>
      </c>
      <c r="B110" s="102">
        <f t="shared" si="4"/>
        <v>0.14671846931528609</v>
      </c>
      <c r="C110" s="102">
        <f t="shared" si="4"/>
        <v>0.13714566435320652</v>
      </c>
      <c r="D110" s="102">
        <f t="shared" si="4"/>
        <v>0.14448221839314468</v>
      </c>
      <c r="E110" s="102">
        <f t="shared" si="4"/>
        <v>0.18870330899053078</v>
      </c>
      <c r="F110" s="102">
        <f t="shared" si="4"/>
        <v>0.20448658539483366</v>
      </c>
      <c r="G110" s="102">
        <f t="shared" si="4"/>
        <v>0.18061404700448302</v>
      </c>
      <c r="H110" s="103" t="s">
        <v>18</v>
      </c>
      <c r="I110" s="102">
        <f t="shared" si="5"/>
        <v>0.16834297688074962</v>
      </c>
      <c r="J110" s="102">
        <f t="shared" si="5"/>
        <v>4.6875E-2</v>
      </c>
      <c r="K110" s="104">
        <f t="shared" si="5"/>
        <v>6.267686825280383E-2</v>
      </c>
      <c r="L110" s="104">
        <f t="shared" si="5"/>
        <v>7.5032826861751944E-2</v>
      </c>
      <c r="M110" s="104">
        <f t="shared" si="5"/>
        <v>6.5702455587737907E-2</v>
      </c>
      <c r="N110" s="104">
        <f t="shared" si="5"/>
        <v>8.35632705808389E-2</v>
      </c>
      <c r="O110" s="104">
        <f t="shared" si="5"/>
        <v>3.6655720244963108E-2</v>
      </c>
      <c r="P110" s="104">
        <f t="shared" si="5"/>
        <v>8.1318988402962145E-2</v>
      </c>
      <c r="Q110" s="105" t="s">
        <v>18</v>
      </c>
      <c r="R110" s="104">
        <f t="shared" si="6"/>
        <v>5.8806461437749258E-2</v>
      </c>
      <c r="S110" s="104">
        <f t="shared" si="6"/>
        <v>9.9396910375076697E-2</v>
      </c>
      <c r="T110" s="74"/>
      <c r="U110" s="74"/>
    </row>
    <row r="111" spans="1:21" x14ac:dyDescent="0.2">
      <c r="A111" s="64">
        <v>1979</v>
      </c>
      <c r="B111" s="102">
        <f t="shared" si="4"/>
        <v>0.1454101656294815</v>
      </c>
      <c r="C111" s="102">
        <f t="shared" si="4"/>
        <v>0.18234629066208319</v>
      </c>
      <c r="D111" s="102">
        <f t="shared" si="4"/>
        <v>0.15398330144870198</v>
      </c>
      <c r="E111" s="102">
        <f t="shared" si="4"/>
        <v>0.13359004884453518</v>
      </c>
      <c r="F111" s="102">
        <f t="shared" si="4"/>
        <v>0.23174052006471202</v>
      </c>
      <c r="G111" s="102">
        <f t="shared" si="4"/>
        <v>0.3016943789195099</v>
      </c>
      <c r="H111" s="103" t="s">
        <v>18</v>
      </c>
      <c r="I111" s="102">
        <f t="shared" si="5"/>
        <v>0.16706412200528087</v>
      </c>
      <c r="J111" s="102">
        <f t="shared" si="5"/>
        <v>9.4264895992477449E-2</v>
      </c>
      <c r="K111" s="104">
        <f t="shared" si="5"/>
        <v>4.9391239548059573E-2</v>
      </c>
      <c r="L111" s="104">
        <f t="shared" si="5"/>
        <v>2.9164693272178965E-2</v>
      </c>
      <c r="M111" s="104">
        <f t="shared" si="5"/>
        <v>4.4395028899754552E-2</v>
      </c>
      <c r="N111" s="104">
        <f t="shared" si="5"/>
        <v>2.394958660370361E-2</v>
      </c>
      <c r="O111" s="104">
        <f t="shared" si="5"/>
        <v>7.7140410958904004E-2</v>
      </c>
      <c r="P111" s="104">
        <f t="shared" si="5"/>
        <v>0.15286212688977918</v>
      </c>
      <c r="Q111" s="105" t="s">
        <v>18</v>
      </c>
      <c r="R111" s="104">
        <f t="shared" si="6"/>
        <v>4.6903452135201862E-2</v>
      </c>
      <c r="S111" s="104">
        <f t="shared" si="6"/>
        <v>3.2591158438205925E-2</v>
      </c>
      <c r="T111" s="74"/>
      <c r="U111" s="74"/>
    </row>
    <row r="112" spans="1:21" x14ac:dyDescent="0.2">
      <c r="A112" s="64">
        <v>1980</v>
      </c>
      <c r="B112" s="102">
        <f t="shared" si="4"/>
        <v>0.19723054325071421</v>
      </c>
      <c r="C112" s="102">
        <f t="shared" si="4"/>
        <v>0.18518086619866136</v>
      </c>
      <c r="D112" s="102">
        <f t="shared" si="4"/>
        <v>0.19436498693109661</v>
      </c>
      <c r="E112" s="102">
        <f t="shared" si="4"/>
        <v>0.17291959288631498</v>
      </c>
      <c r="F112" s="102">
        <f t="shared" si="4"/>
        <v>0.20840274218349575</v>
      </c>
      <c r="G112" s="102">
        <f t="shared" si="4"/>
        <v>9.3326998088376634E-2</v>
      </c>
      <c r="H112" s="103" t="s">
        <v>18</v>
      </c>
      <c r="I112" s="102">
        <f t="shared" si="5"/>
        <v>0.19784016445384633</v>
      </c>
      <c r="J112" s="102">
        <f t="shared" si="5"/>
        <v>0.17744412582831348</v>
      </c>
      <c r="K112" s="104">
        <f t="shared" si="5"/>
        <v>7.5189540299505087E-3</v>
      </c>
      <c r="L112" s="104">
        <f t="shared" si="5"/>
        <v>-3.4320730496282037E-2</v>
      </c>
      <c r="M112" s="104">
        <f t="shared" si="5"/>
        <v>-2.6652594011655761E-3</v>
      </c>
      <c r="N112" s="104">
        <f t="shared" si="5"/>
        <v>-1.8148049045377923E-2</v>
      </c>
      <c r="O112" s="104">
        <f t="shared" si="5"/>
        <v>1.4545743581591442E-2</v>
      </c>
      <c r="P112" s="104">
        <f t="shared" si="5"/>
        <v>-9.418665471120069E-2</v>
      </c>
      <c r="Q112" s="105" t="s">
        <v>18</v>
      </c>
      <c r="R112" s="104">
        <f t="shared" si="6"/>
        <v>5.8807374549245672E-3</v>
      </c>
      <c r="S112" s="104">
        <f t="shared" si="6"/>
        <v>-4.3437500000000129E-2</v>
      </c>
      <c r="T112" s="74"/>
      <c r="U112" s="74"/>
    </row>
    <row r="113" spans="1:21" x14ac:dyDescent="0.2">
      <c r="A113" s="64">
        <v>1981</v>
      </c>
      <c r="B113" s="102">
        <f t="shared" si="4"/>
        <v>0.37910905556025165</v>
      </c>
      <c r="C113" s="102">
        <f t="shared" si="4"/>
        <v>0.80450767787682609</v>
      </c>
      <c r="D113" s="102">
        <f t="shared" si="4"/>
        <v>0.47949598909028412</v>
      </c>
      <c r="E113" s="102">
        <f t="shared" si="4"/>
        <v>0.26544606405400217</v>
      </c>
      <c r="F113" s="102">
        <f t="shared" si="4"/>
        <v>0.19116419018331721</v>
      </c>
      <c r="G113" s="102">
        <f t="shared" si="4"/>
        <v>0.38839759462327561</v>
      </c>
      <c r="H113" s="103" t="s">
        <v>18</v>
      </c>
      <c r="I113" s="102">
        <f t="shared" si="5"/>
        <v>0.32320957084022894</v>
      </c>
      <c r="J113" s="102">
        <f t="shared" si="5"/>
        <v>1.2536462561455037</v>
      </c>
      <c r="K113" s="104">
        <f t="shared" si="5"/>
        <v>-2.2616555069549404E-2</v>
      </c>
      <c r="L113" s="104">
        <f t="shared" si="5"/>
        <v>-0.26338098821168798</v>
      </c>
      <c r="M113" s="104">
        <f t="shared" si="5"/>
        <v>-7.9361004087380338E-2</v>
      </c>
      <c r="N113" s="104">
        <f t="shared" si="5"/>
        <v>-8.5331837127284427E-2</v>
      </c>
      <c r="O113" s="104">
        <f t="shared" si="5"/>
        <v>-5.6095267941084437E-2</v>
      </c>
      <c r="P113" s="104">
        <f t="shared" si="5"/>
        <v>-0.24908228500721807</v>
      </c>
      <c r="Q113" s="105" t="s">
        <v>18</v>
      </c>
      <c r="R113" s="104">
        <f t="shared" si="6"/>
        <v>-0.11734358542280687</v>
      </c>
      <c r="S113" s="104">
        <f t="shared" si="6"/>
        <v>0.1111936087434291</v>
      </c>
      <c r="T113" s="74"/>
      <c r="U113" s="74"/>
    </row>
    <row r="114" spans="1:21" x14ac:dyDescent="0.2">
      <c r="A114" s="64">
        <v>1982</v>
      </c>
      <c r="B114" s="102">
        <f t="shared" si="4"/>
        <v>0.70753922318909601</v>
      </c>
      <c r="C114" s="102">
        <f t="shared" si="4"/>
        <v>0.49447653390234048</v>
      </c>
      <c r="D114" s="102">
        <f t="shared" si="4"/>
        <v>0.64621480229648975</v>
      </c>
      <c r="E114" s="102">
        <f t="shared" si="4"/>
        <v>0.64212941529305256</v>
      </c>
      <c r="F114" s="102">
        <f t="shared" si="4"/>
        <v>0.57924664774940182</v>
      </c>
      <c r="G114" s="102">
        <f t="shared" si="4"/>
        <v>0.44192902638762499</v>
      </c>
      <c r="H114" s="103" t="s">
        <v>18</v>
      </c>
      <c r="I114" s="102">
        <f t="shared" si="5"/>
        <v>0.60049378030047396</v>
      </c>
      <c r="J114" s="102">
        <f t="shared" si="5"/>
        <v>0.77918761180860785</v>
      </c>
      <c r="K114" s="104">
        <f t="shared" si="5"/>
        <v>-7.2855688470348734E-2</v>
      </c>
      <c r="L114" s="104">
        <f t="shared" si="5"/>
        <v>-0.18114338247812323</v>
      </c>
      <c r="M114" s="104">
        <f t="shared" si="5"/>
        <v>-9.3276063538396237E-2</v>
      </c>
      <c r="N114" s="104">
        <f t="shared" si="5"/>
        <v>-9.5991727570674867E-2</v>
      </c>
      <c r="O114" s="104">
        <f t="shared" si="5"/>
        <v>-2.5481407702523273E-2</v>
      </c>
      <c r="P114" s="104">
        <f t="shared" si="5"/>
        <v>-0.2780951334724816</v>
      </c>
      <c r="Q114" s="105" t="s">
        <v>18</v>
      </c>
      <c r="R114" s="104">
        <f t="shared" si="6"/>
        <v>-0.10298704344797116</v>
      </c>
      <c r="S114" s="104">
        <f t="shared" si="6"/>
        <v>-5.4577041293598749E-2</v>
      </c>
      <c r="T114" s="74"/>
      <c r="U114" s="74"/>
    </row>
    <row r="115" spans="1:21" x14ac:dyDescent="0.2">
      <c r="A115" s="64">
        <v>1983</v>
      </c>
      <c r="B115" s="102">
        <f t="shared" si="4"/>
        <v>0.32622806396793602</v>
      </c>
      <c r="C115" s="102">
        <f t="shared" si="4"/>
        <v>0.15694587343631805</v>
      </c>
      <c r="D115" s="102">
        <f t="shared" si="4"/>
        <v>0.28199572355513913</v>
      </c>
      <c r="E115" s="102">
        <f t="shared" si="4"/>
        <v>0.40931223048116183</v>
      </c>
      <c r="F115" s="102">
        <f t="shared" si="4"/>
        <v>0.37593275037169072</v>
      </c>
      <c r="G115" s="102">
        <f t="shared" si="4"/>
        <v>0.17472297246131707</v>
      </c>
      <c r="H115" s="103" t="s">
        <v>18</v>
      </c>
      <c r="I115" s="102">
        <f t="shared" si="5"/>
        <v>0.36680878377342618</v>
      </c>
      <c r="J115" s="102">
        <f t="shared" si="5"/>
        <v>6.0103596297467421E-2</v>
      </c>
      <c r="K115" s="104">
        <f t="shared" si="5"/>
        <v>2.8629927023997359E-2</v>
      </c>
      <c r="L115" s="104">
        <f t="shared" si="5"/>
        <v>0.15809389163790577</v>
      </c>
      <c r="M115" s="104">
        <f t="shared" si="5"/>
        <v>5.0677779479152862E-2</v>
      </c>
      <c r="N115" s="104">
        <f t="shared" si="5"/>
        <v>5.599069406746815E-2</v>
      </c>
      <c r="O115" s="104">
        <f t="shared" si="5"/>
        <v>-2.9384209181500642E-2</v>
      </c>
      <c r="P115" s="104">
        <f t="shared" si="5"/>
        <v>8.2781708894468453E-2</v>
      </c>
      <c r="Q115" s="105" t="s">
        <v>18</v>
      </c>
      <c r="R115" s="104">
        <f t="shared" si="6"/>
        <v>6.7550224074928611E-2</v>
      </c>
      <c r="S115" s="104">
        <f t="shared" si="6"/>
        <v>-1.3117349390778354E-2</v>
      </c>
      <c r="T115" s="74"/>
      <c r="U115" s="74"/>
    </row>
    <row r="116" spans="1:21" x14ac:dyDescent="0.2">
      <c r="A116" s="64">
        <v>1984</v>
      </c>
      <c r="B116" s="102">
        <f t="shared" si="4"/>
        <v>0.25194398790565575</v>
      </c>
      <c r="C116" s="102">
        <f t="shared" si="4"/>
        <v>0.1778474749884269</v>
      </c>
      <c r="D116" s="102">
        <f t="shared" si="4"/>
        <v>0.23447157501538518</v>
      </c>
      <c r="E116" s="102">
        <f t="shared" si="4"/>
        <v>0.24727816997517782</v>
      </c>
      <c r="F116" s="102">
        <f t="shared" si="4"/>
        <v>0.30638467691882765</v>
      </c>
      <c r="G116" s="102">
        <f t="shared" si="4"/>
        <v>0.33566611542745606</v>
      </c>
      <c r="H116" s="103" t="s">
        <v>18</v>
      </c>
      <c r="I116" s="102">
        <f t="shared" si="5"/>
        <v>0.24068338420829494</v>
      </c>
      <c r="J116" s="102">
        <f t="shared" si="5"/>
        <v>0.21351806806491358</v>
      </c>
      <c r="K116" s="104">
        <f t="shared" si="5"/>
        <v>6.201703582605167E-2</v>
      </c>
      <c r="L116" s="104">
        <f t="shared" si="5"/>
        <v>0.11915743777155452</v>
      </c>
      <c r="M116" s="104">
        <f t="shared" si="5"/>
        <v>7.2742964531560039E-2</v>
      </c>
      <c r="N116" s="104">
        <f t="shared" si="5"/>
        <v>7.3921148035341E-2</v>
      </c>
      <c r="O116" s="104">
        <f t="shared" si="5"/>
        <v>3.8873288873289003E-2</v>
      </c>
      <c r="P116" s="104">
        <f t="shared" si="5"/>
        <v>0.26262692396238863</v>
      </c>
      <c r="Q116" s="105" t="s">
        <v>18</v>
      </c>
      <c r="R116" s="104">
        <f t="shared" si="6"/>
        <v>6.5879252302024849E-2</v>
      </c>
      <c r="S116" s="104">
        <f t="shared" si="6"/>
        <v>0.10081612945670559</v>
      </c>
      <c r="T116" s="74"/>
      <c r="U116" s="74"/>
    </row>
    <row r="117" spans="1:21" x14ac:dyDescent="0.2">
      <c r="A117" s="64">
        <v>1985</v>
      </c>
      <c r="B117" s="102">
        <f t="shared" si="4"/>
        <v>0.18403916958800881</v>
      </c>
      <c r="C117" s="102">
        <f t="shared" si="4"/>
        <v>0.17138627742613166</v>
      </c>
      <c r="D117" s="102">
        <f t="shared" si="4"/>
        <v>0.181192396303264</v>
      </c>
      <c r="E117" s="102">
        <f t="shared" si="4"/>
        <v>0.21844346676993887</v>
      </c>
      <c r="F117" s="102">
        <f t="shared" si="4"/>
        <v>0.22241856242657465</v>
      </c>
      <c r="G117" s="102">
        <f t="shared" si="4"/>
        <v>0.13635094952449078</v>
      </c>
      <c r="H117" s="103" t="s">
        <v>18</v>
      </c>
      <c r="I117" s="102">
        <f t="shared" si="5"/>
        <v>0.20266817480856525</v>
      </c>
      <c r="J117" s="102">
        <f t="shared" si="5"/>
        <v>0.10712923447518308</v>
      </c>
      <c r="K117" s="104">
        <f t="shared" si="5"/>
        <v>1.0414122566396511E-2</v>
      </c>
      <c r="L117" s="104">
        <f t="shared" si="5"/>
        <v>6.9781100679022767E-2</v>
      </c>
      <c r="M117" s="104">
        <f t="shared" si="5"/>
        <v>2.2040169406798649E-2</v>
      </c>
      <c r="N117" s="104">
        <f t="shared" si="5"/>
        <v>3.9395328764474824E-2</v>
      </c>
      <c r="O117" s="104">
        <f t="shared" si="5"/>
        <v>1.0558324182785794E-2</v>
      </c>
      <c r="P117" s="104">
        <f t="shared" si="5"/>
        <v>4.5711006702228163E-2</v>
      </c>
      <c r="Q117" s="105" t="s">
        <v>18</v>
      </c>
      <c r="R117" s="104">
        <f t="shared" si="6"/>
        <v>3.7270565462325767E-2</v>
      </c>
      <c r="S117" s="104">
        <f t="shared" si="6"/>
        <v>-3.8276413760699346E-2</v>
      </c>
      <c r="T117" s="74"/>
      <c r="U117" s="74"/>
    </row>
    <row r="118" spans="1:21" x14ac:dyDescent="0.2">
      <c r="A118" s="64">
        <v>1986</v>
      </c>
      <c r="B118" s="102">
        <f t="shared" si="4"/>
        <v>0.26188704549046005</v>
      </c>
      <c r="C118" s="102">
        <f t="shared" si="4"/>
        <v>0.18429407498630046</v>
      </c>
      <c r="D118" s="102">
        <f t="shared" si="4"/>
        <v>0.24457433994094813</v>
      </c>
      <c r="E118" s="102">
        <f t="shared" si="4"/>
        <v>0.20223363837251385</v>
      </c>
      <c r="F118" s="102">
        <f t="shared" si="4"/>
        <v>0.21737421267140244</v>
      </c>
      <c r="G118" s="102">
        <f t="shared" si="4"/>
        <v>0.22100707012149234</v>
      </c>
      <c r="H118" s="103" t="s">
        <v>18</v>
      </c>
      <c r="I118" s="102">
        <f t="shared" si="5"/>
        <v>0.24112595669538606</v>
      </c>
      <c r="J118" s="102">
        <f t="shared" si="5"/>
        <v>0.25749296693400003</v>
      </c>
      <c r="K118" s="104">
        <f t="shared" si="5"/>
        <v>5.7849495020422248E-2</v>
      </c>
      <c r="L118" s="104">
        <f t="shared" si="5"/>
        <v>0.18830557164492245</v>
      </c>
      <c r="M118" s="104">
        <f t="shared" si="5"/>
        <v>8.4590541225266325E-2</v>
      </c>
      <c r="N118" s="104">
        <f t="shared" si="5"/>
        <v>6.0682695907060102E-2</v>
      </c>
      <c r="O118" s="104">
        <f t="shared" si="5"/>
        <v>2.398863256435968E-2</v>
      </c>
      <c r="P118" s="104">
        <f t="shared" si="5"/>
        <v>0.12704860325650502</v>
      </c>
      <c r="Q118" s="105" t="s">
        <v>18</v>
      </c>
      <c r="R118" s="104">
        <f t="shared" si="6"/>
        <v>0.10056481151387509</v>
      </c>
      <c r="S118" s="104">
        <f t="shared" si="6"/>
        <v>1.6358502177764356E-2</v>
      </c>
      <c r="T118" s="74"/>
      <c r="U118" s="74"/>
    </row>
    <row r="119" spans="1:21" x14ac:dyDescent="0.2">
      <c r="A119" s="64">
        <v>1987</v>
      </c>
      <c r="B119" s="102">
        <f t="shared" si="4"/>
        <v>0.19950284039908728</v>
      </c>
      <c r="C119" s="102">
        <f t="shared" si="4"/>
        <v>0.36765692822995866</v>
      </c>
      <c r="D119" s="102">
        <f t="shared" si="4"/>
        <v>0.23520452489471078</v>
      </c>
      <c r="E119" s="102">
        <f t="shared" si="4"/>
        <v>0.22457996644966483</v>
      </c>
      <c r="F119" s="102">
        <f t="shared" si="4"/>
        <v>0.12385360845397142</v>
      </c>
      <c r="G119" s="102">
        <f t="shared" si="4"/>
        <v>0.26009355089877961</v>
      </c>
      <c r="H119" s="103" t="s">
        <v>18</v>
      </c>
      <c r="I119" s="102">
        <f t="shared" si="5"/>
        <v>0.24902647034833403</v>
      </c>
      <c r="J119" s="102">
        <f t="shared" si="5"/>
        <v>0.18409753519801675</v>
      </c>
      <c r="K119" s="104">
        <f t="shared" si="5"/>
        <v>6.8754396710593024E-2</v>
      </c>
      <c r="L119" s="104">
        <f t="shared" si="5"/>
        <v>0.18784506115403454</v>
      </c>
      <c r="M119" s="104">
        <f t="shared" si="5"/>
        <v>9.5500106030744547E-2</v>
      </c>
      <c r="N119" s="104">
        <f t="shared" si="5"/>
        <v>3.4573855313487334E-2</v>
      </c>
      <c r="O119" s="104">
        <f t="shared" si="5"/>
        <v>2.2039017223083768E-2</v>
      </c>
      <c r="P119" s="104">
        <f t="shared" si="5"/>
        <v>0.11618091320712942</v>
      </c>
      <c r="Q119" s="105" t="s">
        <v>18</v>
      </c>
      <c r="R119" s="104">
        <f t="shared" si="6"/>
        <v>7.2375624120213145E-2</v>
      </c>
      <c r="S119" s="104">
        <f t="shared" si="6"/>
        <v>0.20245681497979984</v>
      </c>
      <c r="T119" s="74"/>
      <c r="U119" s="74"/>
    </row>
    <row r="120" spans="1:21" x14ac:dyDescent="0.2">
      <c r="A120" s="64">
        <v>1988</v>
      </c>
      <c r="B120" s="102">
        <f t="shared" si="4"/>
        <v>0.25344316085588514</v>
      </c>
      <c r="C120" s="102">
        <f t="shared" si="4"/>
        <v>0.28771522014996798</v>
      </c>
      <c r="D120" s="102">
        <f t="shared" si="4"/>
        <v>0.26149990875794593</v>
      </c>
      <c r="E120" s="102">
        <f t="shared" si="4"/>
        <v>0.24493589429425411</v>
      </c>
      <c r="F120" s="102">
        <f t="shared" si="4"/>
        <v>0.28173122887696178</v>
      </c>
      <c r="G120" s="102">
        <f t="shared" si="4"/>
        <v>0.18685663845160683</v>
      </c>
      <c r="H120" s="103" t="s">
        <v>18</v>
      </c>
      <c r="I120" s="102">
        <f t="shared" si="5"/>
        <v>0.23140534231628851</v>
      </c>
      <c r="J120" s="102">
        <f t="shared" si="5"/>
        <v>0.37887701068540758</v>
      </c>
      <c r="K120" s="104">
        <f t="shared" si="5"/>
        <v>3.8193929559769524E-2</v>
      </c>
      <c r="L120" s="104">
        <f t="shared" si="5"/>
        <v>3.3160497439536529E-2</v>
      </c>
      <c r="M120" s="104">
        <f t="shared" si="5"/>
        <v>3.6968218822653443E-2</v>
      </c>
      <c r="N120" s="104">
        <f t="shared" si="5"/>
        <v>3.1450481295648203E-2</v>
      </c>
      <c r="O120" s="104">
        <f t="shared" si="5"/>
        <v>3.0029550355403112E-2</v>
      </c>
      <c r="P120" s="104">
        <f t="shared" si="5"/>
        <v>-1.4555223790432614E-2</v>
      </c>
      <c r="Q120" s="105" t="s">
        <v>18</v>
      </c>
      <c r="R120" s="104">
        <f t="shared" si="6"/>
        <v>1.7431356094687933E-2</v>
      </c>
      <c r="S120" s="104">
        <f t="shared" si="6"/>
        <v>0.11755583148381432</v>
      </c>
      <c r="T120" s="74"/>
      <c r="U120" s="74"/>
    </row>
    <row r="121" spans="1:21" x14ac:dyDescent="0.2">
      <c r="A121" s="64">
        <v>1989</v>
      </c>
      <c r="B121" s="102">
        <f t="shared" si="4"/>
        <v>0.21185250061291816</v>
      </c>
      <c r="C121" s="102">
        <f t="shared" si="4"/>
        <v>0.30847952757633057</v>
      </c>
      <c r="D121" s="102">
        <f t="shared" si="4"/>
        <v>0.23503983349375268</v>
      </c>
      <c r="E121" s="102">
        <f t="shared" si="4"/>
        <v>0.22265576055718994</v>
      </c>
      <c r="F121" s="102">
        <f t="shared" si="4"/>
        <v>0.3222302642500896</v>
      </c>
      <c r="G121" s="102">
        <f t="shared" si="4"/>
        <v>0.24870596439453552</v>
      </c>
      <c r="H121" s="103" t="s">
        <v>18</v>
      </c>
      <c r="I121" s="102">
        <f t="shared" si="5"/>
        <v>0.23077424023779902</v>
      </c>
      <c r="J121" s="102">
        <f t="shared" si="5"/>
        <v>0.24989748730954875</v>
      </c>
      <c r="K121" s="104">
        <f t="shared" si="5"/>
        <v>5.0656728531584205E-2</v>
      </c>
      <c r="L121" s="104">
        <f t="shared" si="5"/>
        <v>0.1619037135964021</v>
      </c>
      <c r="M121" s="104">
        <f t="shared" si="5"/>
        <v>7.7647442363595331E-2</v>
      </c>
      <c r="N121" s="104">
        <f t="shared" si="5"/>
        <v>4.4981680409683422E-2</v>
      </c>
      <c r="O121" s="104">
        <f t="shared" si="5"/>
        <v>3.499999999999992E-2</v>
      </c>
      <c r="P121" s="104">
        <f t="shared" si="5"/>
        <v>0.1455606190326264</v>
      </c>
      <c r="Q121" s="105" t="s">
        <v>18</v>
      </c>
      <c r="R121" s="104">
        <f t="shared" si="6"/>
        <v>5.3984791240311969E-2</v>
      </c>
      <c r="S121" s="104">
        <f t="shared" si="6"/>
        <v>0.16650876126686343</v>
      </c>
      <c r="T121" s="74"/>
      <c r="U121" s="74"/>
    </row>
    <row r="122" spans="1:21" x14ac:dyDescent="0.2">
      <c r="A122" s="64">
        <v>1990</v>
      </c>
      <c r="B122" s="102">
        <f t="shared" si="4"/>
        <v>0.21686347573923981</v>
      </c>
      <c r="C122" s="102">
        <f t="shared" si="4"/>
        <v>0.29506854998397047</v>
      </c>
      <c r="D122" s="102">
        <f t="shared" si="4"/>
        <v>0.23674607133675596</v>
      </c>
      <c r="E122" s="102">
        <f t="shared" si="4"/>
        <v>0.22402743009221338</v>
      </c>
      <c r="F122" s="102">
        <f t="shared" si="4"/>
        <v>0.31355546293127756</v>
      </c>
      <c r="G122" s="102">
        <f t="shared" si="4"/>
        <v>0.30220976713163883</v>
      </c>
      <c r="H122" s="103" t="s">
        <v>18</v>
      </c>
      <c r="I122" s="102">
        <f t="shared" si="5"/>
        <v>0.24314063447892043</v>
      </c>
      <c r="J122" s="102">
        <f t="shared" si="5"/>
        <v>0.21481369561892993</v>
      </c>
      <c r="K122" s="104">
        <f t="shared" si="5"/>
        <v>3.9049178029027187E-2</v>
      </c>
      <c r="L122" s="104">
        <f t="shared" si="5"/>
        <v>9.8122217895031838E-2</v>
      </c>
      <c r="M122" s="104">
        <f t="shared" si="5"/>
        <v>5.4502038313638534E-2</v>
      </c>
      <c r="N122" s="104">
        <f t="shared" si="5"/>
        <v>3.4988544392907661E-2</v>
      </c>
      <c r="O122" s="104">
        <f t="shared" si="5"/>
        <v>2.0002996703626152E-2</v>
      </c>
      <c r="P122" s="104">
        <f t="shared" si="5"/>
        <v>0.10832047857326899</v>
      </c>
      <c r="Q122" s="105" t="s">
        <v>18</v>
      </c>
      <c r="R122" s="104">
        <f t="shared" si="6"/>
        <v>4.1291568013617663E-2</v>
      </c>
      <c r="S122" s="104">
        <f t="shared" si="6"/>
        <v>9.9326385408692541E-2</v>
      </c>
      <c r="T122" s="74"/>
      <c r="U122" s="74"/>
    </row>
    <row r="123" spans="1:21" x14ac:dyDescent="0.2">
      <c r="A123" s="64">
        <v>1991</v>
      </c>
      <c r="B123" s="102">
        <f t="shared" si="4"/>
        <v>0.2939271243847188</v>
      </c>
      <c r="C123" s="102">
        <f t="shared" si="4"/>
        <v>0.32389496337171519</v>
      </c>
      <c r="D123" s="102">
        <f t="shared" si="4"/>
        <v>0.30190534039543104</v>
      </c>
      <c r="E123" s="102">
        <f t="shared" si="4"/>
        <v>0.2824386816879656</v>
      </c>
      <c r="F123" s="102">
        <f t="shared" si="4"/>
        <v>0.17829417185800378</v>
      </c>
      <c r="G123" s="102">
        <f t="shared" si="4"/>
        <v>0.14733960146804947</v>
      </c>
      <c r="H123" s="103" t="s">
        <v>18</v>
      </c>
      <c r="I123" s="102">
        <f t="shared" si="5"/>
        <v>0.26340943824413965</v>
      </c>
      <c r="J123" s="102">
        <f t="shared" si="5"/>
        <v>0.43701919431071445</v>
      </c>
      <c r="K123" s="104">
        <f t="shared" si="5"/>
        <v>2.5719157911862967E-2</v>
      </c>
      <c r="L123" s="104">
        <f t="shared" si="5"/>
        <v>1.7007564832726363E-2</v>
      </c>
      <c r="M123" s="104">
        <f t="shared" si="5"/>
        <v>2.3346034115498959E-2</v>
      </c>
      <c r="N123" s="104">
        <f t="shared" si="5"/>
        <v>2.9148987542997773E-2</v>
      </c>
      <c r="O123" s="104">
        <f t="shared" si="5"/>
        <v>1.2000000000009559E-2</v>
      </c>
      <c r="P123" s="104">
        <f t="shared" si="5"/>
        <v>-0.1200394380324229</v>
      </c>
      <c r="Q123" s="105" t="s">
        <v>18</v>
      </c>
      <c r="R123" s="104">
        <f t="shared" si="6"/>
        <v>1.3357522976390257E-2</v>
      </c>
      <c r="S123" s="104">
        <f t="shared" si="6"/>
        <v>5.5448777921496273E-2</v>
      </c>
      <c r="T123" s="74"/>
      <c r="U123" s="74"/>
    </row>
    <row r="124" spans="1:21" x14ac:dyDescent="0.2">
      <c r="A124" s="64">
        <v>1992</v>
      </c>
      <c r="B124" s="102">
        <f t="shared" si="4"/>
        <v>0.31507671452503616</v>
      </c>
      <c r="C124" s="102">
        <f t="shared" si="4"/>
        <v>0.41148765524084308</v>
      </c>
      <c r="D124" s="102">
        <f t="shared" si="4"/>
        <v>0.34117733345372003</v>
      </c>
      <c r="E124" s="102">
        <f t="shared" si="4"/>
        <v>0.30936952346021807</v>
      </c>
      <c r="F124" s="102">
        <f t="shared" si="4"/>
        <v>0.22443395967280133</v>
      </c>
      <c r="G124" s="102">
        <f t="shared" si="4"/>
        <v>0.45523347076003606</v>
      </c>
      <c r="H124" s="103" t="s">
        <v>18</v>
      </c>
      <c r="I124" s="102">
        <f t="shared" si="5"/>
        <v>0.32861239317528601</v>
      </c>
      <c r="J124" s="102">
        <f t="shared" si="5"/>
        <v>0.37995015056031112</v>
      </c>
      <c r="K124" s="104">
        <f t="shared" si="5"/>
        <v>9.1520163270389476E-2</v>
      </c>
      <c r="L124" s="104">
        <f t="shared" si="5"/>
        <v>0.23426870028348623</v>
      </c>
      <c r="M124" s="104">
        <f t="shared" si="5"/>
        <v>0.13016541597337628</v>
      </c>
      <c r="N124" s="104">
        <f t="shared" si="5"/>
        <v>9.3459823464289604E-2</v>
      </c>
      <c r="O124" s="104">
        <f t="shared" si="5"/>
        <v>2.9895842430625486E-2</v>
      </c>
      <c r="P124" s="104">
        <f t="shared" si="5"/>
        <v>0.24972152556280891</v>
      </c>
      <c r="Q124" s="105" t="s">
        <v>18</v>
      </c>
      <c r="R124" s="104">
        <f t="shared" si="6"/>
        <v>0.11729479015283495</v>
      </c>
      <c r="S124" s="104">
        <f t="shared" si="6"/>
        <v>0.16988151553430075</v>
      </c>
      <c r="T124" s="74"/>
      <c r="U124" s="74"/>
    </row>
    <row r="125" spans="1:21" x14ac:dyDescent="0.2">
      <c r="A125" s="64">
        <v>1993</v>
      </c>
      <c r="B125" s="102">
        <f t="shared" ref="B125:G140" si="7">(B38/B37)-1</f>
        <v>0.18824728022578552</v>
      </c>
      <c r="C125" s="102">
        <f t="shared" si="7"/>
        <v>0.25970937642352143</v>
      </c>
      <c r="D125" s="102">
        <f t="shared" si="7"/>
        <v>0.20860790572748256</v>
      </c>
      <c r="E125" s="102">
        <f t="shared" si="7"/>
        <v>0.19618256313719651</v>
      </c>
      <c r="F125" s="102">
        <f t="shared" si="7"/>
        <v>0.25609590104172164</v>
      </c>
      <c r="G125" s="102">
        <f t="shared" si="7"/>
        <v>0.23490064100626173</v>
      </c>
      <c r="H125" s="103" t="s">
        <v>18</v>
      </c>
      <c r="I125" s="102">
        <f t="shared" ref="I125:P140" si="8">(I38/I37)-1</f>
        <v>0.2091326838629195</v>
      </c>
      <c r="J125" s="102">
        <f t="shared" si="8"/>
        <v>0.20704879284152389</v>
      </c>
      <c r="K125" s="104">
        <f t="shared" si="8"/>
        <v>7.4136866433547333E-2</v>
      </c>
      <c r="L125" s="104">
        <f t="shared" si="8"/>
        <v>0.14687408799699742</v>
      </c>
      <c r="M125" s="104">
        <f t="shared" si="8"/>
        <v>9.5642334319812727E-2</v>
      </c>
      <c r="N125" s="104">
        <f t="shared" si="8"/>
        <v>0.10008264956788571</v>
      </c>
      <c r="O125" s="104">
        <f t="shared" si="8"/>
        <v>4.9025080811630817E-2</v>
      </c>
      <c r="P125" s="104">
        <f t="shared" si="8"/>
        <v>0.12252864307302169</v>
      </c>
      <c r="Q125" s="105" t="s">
        <v>18</v>
      </c>
      <c r="R125" s="104">
        <f t="shared" ref="R125:S140" si="9">(R38/R37)-1</f>
        <v>0.100853356098207</v>
      </c>
      <c r="S125" s="104">
        <f t="shared" si="9"/>
        <v>8.0285004576740038E-2</v>
      </c>
      <c r="T125" s="74"/>
      <c r="U125" s="74"/>
    </row>
    <row r="126" spans="1:21" x14ac:dyDescent="0.2">
      <c r="A126" s="64">
        <v>1994</v>
      </c>
      <c r="B126" s="102">
        <f t="shared" si="7"/>
        <v>0.21013339470028103</v>
      </c>
      <c r="C126" s="102">
        <f t="shared" si="7"/>
        <v>0.17840622260864669</v>
      </c>
      <c r="D126" s="102">
        <f t="shared" si="7"/>
        <v>0.20071164288124743</v>
      </c>
      <c r="E126" s="102">
        <f t="shared" si="7"/>
        <v>0.19826020810599543</v>
      </c>
      <c r="F126" s="102">
        <f t="shared" si="7"/>
        <v>0.27008654306391899</v>
      </c>
      <c r="G126" s="102">
        <f t="shared" si="7"/>
        <v>0.15400867275706109</v>
      </c>
      <c r="H126" s="103" t="s">
        <v>18</v>
      </c>
      <c r="I126" s="102">
        <f t="shared" si="8"/>
        <v>0.19996068640112652</v>
      </c>
      <c r="J126" s="102">
        <f t="shared" si="8"/>
        <v>0.20294658218294415</v>
      </c>
      <c r="K126" s="104">
        <f t="shared" si="8"/>
        <v>4.729596107415901E-2</v>
      </c>
      <c r="L126" s="104">
        <f t="shared" si="8"/>
        <v>5.1901031375750639E-2</v>
      </c>
      <c r="M126" s="104">
        <f t="shared" si="8"/>
        <v>4.872115967941415E-2</v>
      </c>
      <c r="N126" s="104">
        <f t="shared" si="8"/>
        <v>6.8595248065344006E-2</v>
      </c>
      <c r="O126" s="104">
        <f t="shared" si="8"/>
        <v>1.9411124251501599E-2</v>
      </c>
      <c r="P126" s="104">
        <f t="shared" si="8"/>
        <v>2.1772213957948372E-2</v>
      </c>
      <c r="Q126" s="105" t="s">
        <v>18</v>
      </c>
      <c r="R126" s="104">
        <f t="shared" si="9"/>
        <v>5.2158245037565942E-2</v>
      </c>
      <c r="S126" s="104">
        <f t="shared" si="9"/>
        <v>3.8398912232447069E-2</v>
      </c>
      <c r="T126" s="74"/>
      <c r="U126" s="74"/>
    </row>
    <row r="127" spans="1:21" x14ac:dyDescent="0.2">
      <c r="A127" s="64">
        <v>1995</v>
      </c>
      <c r="B127" s="102">
        <f t="shared" si="7"/>
        <v>0.26983515969371652</v>
      </c>
      <c r="C127" s="102">
        <f t="shared" si="7"/>
        <v>0.24616168134169381</v>
      </c>
      <c r="D127" s="102">
        <f t="shared" si="7"/>
        <v>0.26293564291930593</v>
      </c>
      <c r="E127" s="102">
        <f t="shared" si="7"/>
        <v>0.2580231058511735</v>
      </c>
      <c r="F127" s="102">
        <f t="shared" si="7"/>
        <v>0.24356179143040046</v>
      </c>
      <c r="G127" s="102">
        <f t="shared" si="7"/>
        <v>0.23390305947883427</v>
      </c>
      <c r="H127" s="103" t="s">
        <v>18</v>
      </c>
      <c r="I127" s="102">
        <f t="shared" si="8"/>
        <v>0.23662211188687965</v>
      </c>
      <c r="J127" s="102">
        <f t="shared" si="8"/>
        <v>0.34105358052537316</v>
      </c>
      <c r="K127" s="104">
        <f t="shared" si="8"/>
        <v>3.9208834629402389E-2</v>
      </c>
      <c r="L127" s="104">
        <f t="shared" si="8"/>
        <v>2.9120573705645914E-2</v>
      </c>
      <c r="M127" s="104">
        <f t="shared" si="8"/>
        <v>3.6077205813074276E-2</v>
      </c>
      <c r="N127" s="104">
        <f t="shared" si="8"/>
        <v>3.2599516915290616E-2</v>
      </c>
      <c r="O127" s="104">
        <f t="shared" si="8"/>
        <v>-3.2947156037975711E-3</v>
      </c>
      <c r="P127" s="104">
        <f t="shared" si="8"/>
        <v>2.5794777344993358E-2</v>
      </c>
      <c r="Q127" s="105" t="s">
        <v>18</v>
      </c>
      <c r="R127" s="104">
        <f t="shared" si="9"/>
        <v>1.1539478803801684E-2</v>
      </c>
      <c r="S127" s="104">
        <f t="shared" si="9"/>
        <v>0.11074530875851907</v>
      </c>
      <c r="T127" s="74"/>
      <c r="U127" s="74"/>
    </row>
    <row r="128" spans="1:21" x14ac:dyDescent="0.2">
      <c r="A128" s="64">
        <v>1996</v>
      </c>
      <c r="B128" s="102">
        <f t="shared" si="7"/>
        <v>0.16824436835967771</v>
      </c>
      <c r="C128" s="102">
        <f t="shared" si="7"/>
        <v>0.23830355617446997</v>
      </c>
      <c r="D128" s="102">
        <f t="shared" si="7"/>
        <v>0.18839157645451232</v>
      </c>
      <c r="E128" s="102">
        <f t="shared" si="7"/>
        <v>0.21801548633421608</v>
      </c>
      <c r="F128" s="102">
        <f t="shared" si="7"/>
        <v>0.16097553147495502</v>
      </c>
      <c r="G128" s="102">
        <f t="shared" si="7"/>
        <v>5.4169582238436487E-2</v>
      </c>
      <c r="H128" s="103" t="s">
        <v>18</v>
      </c>
      <c r="I128" s="102">
        <f t="shared" si="8"/>
        <v>0.17575786733543852</v>
      </c>
      <c r="J128" s="102">
        <f t="shared" si="8"/>
        <v>0.22297702319353641</v>
      </c>
      <c r="K128" s="104">
        <f t="shared" si="8"/>
        <v>8.8659307790064368E-3</v>
      </c>
      <c r="L128" s="104">
        <f t="shared" si="8"/>
        <v>2.7112916876561144E-2</v>
      </c>
      <c r="M128" s="104">
        <f t="shared" si="8"/>
        <v>1.4492183770407507E-2</v>
      </c>
      <c r="N128" s="104">
        <f t="shared" si="8"/>
        <v>2.4467262038158299E-2</v>
      </c>
      <c r="O128" s="104">
        <f t="shared" si="8"/>
        <v>-6.0248840039186513E-3</v>
      </c>
      <c r="P128" s="104">
        <f t="shared" si="8"/>
        <v>-7.8433182221512965E-2</v>
      </c>
      <c r="Q128" s="105" t="s">
        <v>18</v>
      </c>
      <c r="R128" s="104">
        <f t="shared" si="9"/>
        <v>-2.5185000132819102E-3</v>
      </c>
      <c r="S128" s="104">
        <f t="shared" si="9"/>
        <v>6.1632327227377992E-2</v>
      </c>
      <c r="T128" s="74"/>
      <c r="U128" s="74"/>
    </row>
    <row r="129" spans="1:21" x14ac:dyDescent="0.2">
      <c r="A129" s="64">
        <v>1997</v>
      </c>
      <c r="B129" s="102">
        <f t="shared" si="7"/>
        <v>0.21303741724071035</v>
      </c>
      <c r="C129" s="102">
        <f t="shared" si="7"/>
        <v>0.26411214609377076</v>
      </c>
      <c r="D129" s="102">
        <f t="shared" si="7"/>
        <v>0.22834206712475424</v>
      </c>
      <c r="E129" s="102">
        <f t="shared" si="7"/>
        <v>0.1901635179407537</v>
      </c>
      <c r="F129" s="102">
        <f t="shared" si="7"/>
        <v>0.18045395896618088</v>
      </c>
      <c r="G129" s="102">
        <f t="shared" si="7"/>
        <v>0.27707474494537543</v>
      </c>
      <c r="H129" s="103" t="s">
        <v>18</v>
      </c>
      <c r="I129" s="102">
        <f t="shared" si="8"/>
        <v>0.21736243228896979</v>
      </c>
      <c r="J129" s="102">
        <f t="shared" si="8"/>
        <v>0.25723888418533725</v>
      </c>
      <c r="K129" s="104">
        <f t="shared" si="8"/>
        <v>5.5781870333045713E-2</v>
      </c>
      <c r="L129" s="104">
        <f t="shared" si="8"/>
        <v>0.14726803697257274</v>
      </c>
      <c r="M129" s="104">
        <f t="shared" si="8"/>
        <v>8.4341530265702458E-2</v>
      </c>
      <c r="N129" s="104">
        <f t="shared" si="8"/>
        <v>5.1488904907018629E-2</v>
      </c>
      <c r="O129" s="104">
        <f t="shared" si="8"/>
        <v>4.5523025937566741E-2</v>
      </c>
      <c r="P129" s="104">
        <f t="shared" si="8"/>
        <v>0.15273616153163516</v>
      </c>
      <c r="Q129" s="105" t="s">
        <v>18</v>
      </c>
      <c r="R129" s="104">
        <f t="shared" si="9"/>
        <v>8.355414675727002E-2</v>
      </c>
      <c r="S129" s="104">
        <f t="shared" si="9"/>
        <v>8.6391682729015429E-2</v>
      </c>
      <c r="T129" s="74"/>
      <c r="U129" s="74"/>
    </row>
    <row r="130" spans="1:21" x14ac:dyDescent="0.2">
      <c r="A130" s="64">
        <v>1998</v>
      </c>
      <c r="B130" s="102">
        <f t="shared" si="7"/>
        <v>0.2154175222070891</v>
      </c>
      <c r="C130" s="102">
        <f t="shared" si="7"/>
        <v>0.36536617596079335</v>
      </c>
      <c r="D130" s="102">
        <f t="shared" si="7"/>
        <v>0.26165841163681391</v>
      </c>
      <c r="E130" s="102">
        <f t="shared" si="7"/>
        <v>0.15768238471445994</v>
      </c>
      <c r="F130" s="102">
        <f t="shared" si="7"/>
        <v>0.20456895199931857</v>
      </c>
      <c r="G130" s="102">
        <f t="shared" si="7"/>
        <v>0.37487737621634754</v>
      </c>
      <c r="H130" s="103" t="s">
        <v>18</v>
      </c>
      <c r="I130" s="102">
        <f t="shared" si="8"/>
        <v>0.20142006118407241</v>
      </c>
      <c r="J130" s="102">
        <f t="shared" si="8"/>
        <v>0.41516862441823199</v>
      </c>
      <c r="K130" s="104">
        <f t="shared" si="8"/>
        <v>8.3978462267784826E-2</v>
      </c>
      <c r="L130" s="104">
        <f t="shared" si="8"/>
        <v>0.25246498917653182</v>
      </c>
      <c r="M130" s="104">
        <f t="shared" si="8"/>
        <v>0.13962800268109277</v>
      </c>
      <c r="N130" s="104">
        <f t="shared" si="8"/>
        <v>5.39889357856429E-2</v>
      </c>
      <c r="O130" s="104">
        <f t="shared" si="8"/>
        <v>2.2123079547275104E-2</v>
      </c>
      <c r="P130" s="104">
        <f t="shared" si="8"/>
        <v>0.25468788316677093</v>
      </c>
      <c r="Q130" s="105" t="s">
        <v>18</v>
      </c>
      <c r="R130" s="104">
        <f t="shared" si="9"/>
        <v>8.8927932058486148E-2</v>
      </c>
      <c r="S130" s="104">
        <f t="shared" si="9"/>
        <v>0.27129368678716248</v>
      </c>
      <c r="T130" s="74"/>
      <c r="U130" s="74"/>
    </row>
    <row r="131" spans="1:21" x14ac:dyDescent="0.2">
      <c r="A131" s="64">
        <f t="shared" ref="A131:A147" si="10">A130+1</f>
        <v>1999</v>
      </c>
      <c r="B131" s="102">
        <f t="shared" si="7"/>
        <v>0.24427207042445742</v>
      </c>
      <c r="C131" s="102">
        <f t="shared" si="7"/>
        <v>0.14089596338383448</v>
      </c>
      <c r="D131" s="102">
        <f t="shared" si="7"/>
        <v>0.20977270285587113</v>
      </c>
      <c r="E131" s="102">
        <f t="shared" si="7"/>
        <v>0.16151854052705361</v>
      </c>
      <c r="F131" s="102">
        <f t="shared" si="7"/>
        <v>0.20285929357291188</v>
      </c>
      <c r="G131" s="102">
        <f t="shared" si="7"/>
        <v>9.5879545540447086E-2</v>
      </c>
      <c r="H131" s="103" t="s">
        <v>18</v>
      </c>
      <c r="I131" s="102">
        <f t="shared" si="8"/>
        <v>0.14169348715970354</v>
      </c>
      <c r="J131" s="102">
        <f t="shared" si="8"/>
        <v>0.35706004827803128</v>
      </c>
      <c r="K131" s="104">
        <f t="shared" si="8"/>
        <v>8.2221897766176166E-2</v>
      </c>
      <c r="L131" s="104">
        <f t="shared" si="8"/>
        <v>3.5247963918763059E-3</v>
      </c>
      <c r="M131" s="104">
        <f t="shared" si="8"/>
        <v>5.3655358987489521E-2</v>
      </c>
      <c r="N131" s="104">
        <f t="shared" si="8"/>
        <v>2.171861725283164E-2</v>
      </c>
      <c r="O131" s="104">
        <f t="shared" si="8"/>
        <v>1.7870666904350685E-2</v>
      </c>
      <c r="P131" s="104">
        <f t="shared" si="8"/>
        <v>-4.097954803058812E-2</v>
      </c>
      <c r="Q131" s="105" t="s">
        <v>18</v>
      </c>
      <c r="R131" s="104">
        <f t="shared" si="9"/>
        <v>-1.7898388534886123E-2</v>
      </c>
      <c r="S131" s="104">
        <f t="shared" si="9"/>
        <v>0.21282112626079841</v>
      </c>
      <c r="T131" s="74"/>
      <c r="U131" s="74"/>
    </row>
    <row r="132" spans="1:21" x14ac:dyDescent="0.2">
      <c r="A132" s="64">
        <f t="shared" si="10"/>
        <v>2000</v>
      </c>
      <c r="B132" s="102">
        <f t="shared" si="7"/>
        <v>8.9029947581337865E-2</v>
      </c>
      <c r="C132" s="102">
        <f t="shared" si="7"/>
        <v>8.5214114427608623E-2</v>
      </c>
      <c r="D132" s="102">
        <f t="shared" si="7"/>
        <v>8.7829004014513545E-2</v>
      </c>
      <c r="E132" s="102">
        <f t="shared" si="7"/>
        <v>0.12821107936753173</v>
      </c>
      <c r="F132" s="102">
        <f t="shared" si="7"/>
        <v>0.15471559473368601</v>
      </c>
      <c r="G132" s="102">
        <f t="shared" si="7"/>
        <v>7.7189418499003182E-2</v>
      </c>
      <c r="H132" s="103" t="s">
        <v>18</v>
      </c>
      <c r="I132" s="102">
        <f t="shared" si="8"/>
        <v>0.1232686906180136</v>
      </c>
      <c r="J132" s="102">
        <f t="shared" si="8"/>
        <v>2.3324324766749172E-2</v>
      </c>
      <c r="K132" s="104">
        <f t="shared" si="8"/>
        <v>1.8008309384752508E-2</v>
      </c>
      <c r="L132" s="104">
        <f t="shared" si="8"/>
        <v>-2.6106778719263701E-2</v>
      </c>
      <c r="M132" s="104">
        <f t="shared" si="8"/>
        <v>2.756703817768269E-3</v>
      </c>
      <c r="N132" s="104">
        <f t="shared" si="8"/>
        <v>1.0324281549614289E-2</v>
      </c>
      <c r="O132" s="104">
        <f t="shared" si="8"/>
        <v>1.440150057188605E-2</v>
      </c>
      <c r="P132" s="104">
        <f t="shared" si="8"/>
        <v>-9.4926479740633507E-3</v>
      </c>
      <c r="Q132" s="105" t="s">
        <v>18</v>
      </c>
      <c r="R132" s="104">
        <f t="shared" si="9"/>
        <v>6.1297493722276553E-3</v>
      </c>
      <c r="S132" s="104">
        <f t="shared" si="9"/>
        <v>-3.3190350279064251E-3</v>
      </c>
      <c r="T132" s="74"/>
      <c r="U132" s="74"/>
    </row>
    <row r="133" spans="1:21" x14ac:dyDescent="0.2">
      <c r="A133" s="64">
        <f t="shared" si="10"/>
        <v>2001</v>
      </c>
      <c r="B133" s="102">
        <f t="shared" si="7"/>
        <v>9.7693604123376021E-2</v>
      </c>
      <c r="C133" s="102">
        <f t="shared" si="7"/>
        <v>6.8069637346294787E-2</v>
      </c>
      <c r="D133" s="102">
        <f t="shared" si="7"/>
        <v>8.8392570063880349E-2</v>
      </c>
      <c r="E133" s="102">
        <f t="shared" si="7"/>
        <v>0.12185095108758426</v>
      </c>
      <c r="F133" s="102">
        <f t="shared" si="7"/>
        <v>0.18374369770466092</v>
      </c>
      <c r="G133" s="102">
        <f t="shared" si="7"/>
        <v>0.12967300160648043</v>
      </c>
      <c r="H133" s="103" t="s">
        <v>18</v>
      </c>
      <c r="I133" s="102">
        <f t="shared" si="8"/>
        <v>0.16448191716071903</v>
      </c>
      <c r="J133" s="102">
        <f t="shared" si="8"/>
        <v>-6.36256227779467E-2</v>
      </c>
      <c r="K133" s="104">
        <f t="shared" si="8"/>
        <v>1.0764026248121228E-2</v>
      </c>
      <c r="L133" s="104">
        <f t="shared" si="8"/>
        <v>1.2600619973747396E-2</v>
      </c>
      <c r="M133" s="104">
        <f t="shared" si="8"/>
        <v>1.138070257848911E-2</v>
      </c>
      <c r="N133" s="104">
        <f t="shared" si="8"/>
        <v>1.1799597438460152E-2</v>
      </c>
      <c r="O133" s="104">
        <f t="shared" si="8"/>
        <v>3.6044795061252577E-2</v>
      </c>
      <c r="P133" s="104">
        <f t="shared" si="8"/>
        <v>2.5827711581162704E-2</v>
      </c>
      <c r="Q133" s="105" t="s">
        <v>18</v>
      </c>
      <c r="R133" s="104">
        <f t="shared" si="9"/>
        <v>7.0439018355806349E-2</v>
      </c>
      <c r="S133" s="104">
        <f t="shared" si="9"/>
        <v>-9.6007319643098721E-2</v>
      </c>
      <c r="T133" s="74"/>
      <c r="U133" s="74"/>
    </row>
    <row r="134" spans="1:21" x14ac:dyDescent="0.2">
      <c r="A134" s="64">
        <f t="shared" si="10"/>
        <v>2002</v>
      </c>
      <c r="B134" s="102">
        <f t="shared" si="7"/>
        <v>0.12350960076806183</v>
      </c>
      <c r="C134" s="102">
        <f t="shared" si="7"/>
        <v>0.2017772279524721</v>
      </c>
      <c r="D134" s="102">
        <f t="shared" si="7"/>
        <v>0.14762443002487013</v>
      </c>
      <c r="E134" s="102">
        <f t="shared" si="7"/>
        <v>0.11337381862903051</v>
      </c>
      <c r="F134" s="102">
        <f t="shared" si="7"/>
        <v>0.16249678353147701</v>
      </c>
      <c r="G134" s="102">
        <f t="shared" si="7"/>
        <v>0.15786977235556243</v>
      </c>
      <c r="H134" s="103" t="s">
        <v>18</v>
      </c>
      <c r="I134" s="102">
        <f t="shared" si="8"/>
        <v>0.14741842565154828</v>
      </c>
      <c r="J134" s="102">
        <f t="shared" si="8"/>
        <v>0.14813626709454897</v>
      </c>
      <c r="K134" s="104">
        <f t="shared" si="8"/>
        <v>2.9021818463643489E-2</v>
      </c>
      <c r="L134" s="104">
        <f t="shared" si="8"/>
        <v>6.8815905161916158E-2</v>
      </c>
      <c r="M134" s="104">
        <f t="shared" si="8"/>
        <v>4.2399666271701442E-2</v>
      </c>
      <c r="N134" s="104">
        <f t="shared" si="8"/>
        <v>3.0777216163443644E-2</v>
      </c>
      <c r="O134" s="104">
        <f t="shared" si="8"/>
        <v>2.2601646333848535E-2</v>
      </c>
      <c r="P134" s="104">
        <f t="shared" si="8"/>
        <v>6.5580550439438223E-2</v>
      </c>
      <c r="Q134" s="105" t="s">
        <v>18</v>
      </c>
      <c r="R134" s="104">
        <f t="shared" si="9"/>
        <v>4.5165088995644753E-2</v>
      </c>
      <c r="S134" s="104">
        <f t="shared" si="9"/>
        <v>3.6445331435484896E-2</v>
      </c>
      <c r="T134" s="74"/>
      <c r="U134" s="74"/>
    </row>
    <row r="135" spans="1:21" x14ac:dyDescent="0.2">
      <c r="A135" s="64">
        <f t="shared" si="10"/>
        <v>2003</v>
      </c>
      <c r="B135" s="102">
        <f t="shared" si="7"/>
        <v>0.15222956206046256</v>
      </c>
      <c r="C135" s="102">
        <f t="shared" si="7"/>
        <v>0.17404852172773388</v>
      </c>
      <c r="D135" s="102">
        <f t="shared" si="7"/>
        <v>0.15926936089057087</v>
      </c>
      <c r="E135" s="102">
        <f t="shared" si="7"/>
        <v>0.13415008884541568</v>
      </c>
      <c r="F135" s="102">
        <f t="shared" si="7"/>
        <v>0.12587471060356648</v>
      </c>
      <c r="G135" s="102">
        <f t="shared" si="7"/>
        <v>0.17061264305311852</v>
      </c>
      <c r="H135" s="103" t="s">
        <v>18</v>
      </c>
      <c r="I135" s="102">
        <f t="shared" si="8"/>
        <v>0.11521751719910678</v>
      </c>
      <c r="J135" s="102">
        <f t="shared" si="8"/>
        <v>0.26865175058734891</v>
      </c>
      <c r="K135" s="104">
        <f t="shared" si="8"/>
        <v>6.4045101321232645E-2</v>
      </c>
      <c r="L135" s="104">
        <f t="shared" si="8"/>
        <v>8.5381469313858815E-3</v>
      </c>
      <c r="M135" s="104">
        <f t="shared" si="8"/>
        <v>4.4912071336404402E-2</v>
      </c>
      <c r="N135" s="104">
        <f t="shared" si="8"/>
        <v>3.22433751823481E-2</v>
      </c>
      <c r="O135" s="104">
        <f t="shared" si="8"/>
        <v>-2.8098302957966226E-3</v>
      </c>
      <c r="P135" s="104">
        <f t="shared" si="8"/>
        <v>7.191208866496468E-2</v>
      </c>
      <c r="Q135" s="105" t="s">
        <v>18</v>
      </c>
      <c r="R135" s="104">
        <f t="shared" si="9"/>
        <v>1.0018206966516896E-2</v>
      </c>
      <c r="S135" s="104">
        <f t="shared" si="9"/>
        <v>0.12067545450813166</v>
      </c>
      <c r="T135" s="74"/>
      <c r="U135" s="74"/>
    </row>
    <row r="136" spans="1:21" x14ac:dyDescent="0.2">
      <c r="A136" s="64">
        <f t="shared" si="10"/>
        <v>2004</v>
      </c>
      <c r="B136" s="102">
        <f t="shared" si="7"/>
        <v>0.16609642199272501</v>
      </c>
      <c r="C136" s="102">
        <f t="shared" si="7"/>
        <v>0.18881241557960204</v>
      </c>
      <c r="D136" s="102">
        <f t="shared" si="7"/>
        <v>0.17351908314179654</v>
      </c>
      <c r="E136" s="102">
        <f t="shared" si="7"/>
        <v>0.1525523412903047</v>
      </c>
      <c r="F136" s="102">
        <f t="shared" si="7"/>
        <v>0.13770072523743759</v>
      </c>
      <c r="G136" s="102">
        <f t="shared" si="7"/>
        <v>0.13285990349689336</v>
      </c>
      <c r="H136" s="103" t="s">
        <v>18</v>
      </c>
      <c r="I136" s="102">
        <f t="shared" si="8"/>
        <v>0.18164921372775256</v>
      </c>
      <c r="J136" s="102">
        <f t="shared" si="8"/>
        <v>0.15577318442250543</v>
      </c>
      <c r="K136" s="104">
        <f t="shared" si="8"/>
        <v>4.2594569306650287E-2</v>
      </c>
      <c r="L136" s="104">
        <f t="shared" si="8"/>
        <v>9.0611390229694777E-2</v>
      </c>
      <c r="M136" s="104">
        <f t="shared" si="8"/>
        <v>5.85696234860551E-2</v>
      </c>
      <c r="N136" s="104">
        <f t="shared" si="8"/>
        <v>3.0844333735163376E-2</v>
      </c>
      <c r="O136" s="104">
        <f t="shared" si="8"/>
        <v>1.2961439815533771E-2</v>
      </c>
      <c r="P136" s="104">
        <f t="shared" si="8"/>
        <v>-5.124479024142703E-3</v>
      </c>
      <c r="Q136" s="105" t="s">
        <v>18</v>
      </c>
      <c r="R136" s="104">
        <f t="shared" si="9"/>
        <v>4.685135871523527E-2</v>
      </c>
      <c r="S136" s="104">
        <f t="shared" si="9"/>
        <v>8.150062032141081E-2</v>
      </c>
      <c r="T136" s="74"/>
      <c r="U136" s="74"/>
    </row>
    <row r="137" spans="1:21" x14ac:dyDescent="0.2">
      <c r="A137" s="64">
        <f t="shared" si="10"/>
        <v>2005</v>
      </c>
      <c r="B137" s="102">
        <f t="shared" si="7"/>
        <v>0.17135359539246586</v>
      </c>
      <c r="C137" s="102">
        <f t="shared" si="7"/>
        <v>0.27773003453388356</v>
      </c>
      <c r="D137" s="102">
        <f t="shared" si="7"/>
        <v>0.20656606799592137</v>
      </c>
      <c r="E137" s="102">
        <f t="shared" si="7"/>
        <v>0.19549517588036891</v>
      </c>
      <c r="F137" s="102">
        <f t="shared" si="7"/>
        <v>0.14426019214041297</v>
      </c>
      <c r="G137" s="102">
        <f t="shared" si="7"/>
        <v>0.17891644244297633</v>
      </c>
      <c r="H137" s="103" t="s">
        <v>18</v>
      </c>
      <c r="I137" s="102">
        <f t="shared" si="8"/>
        <v>0.19687995875303455</v>
      </c>
      <c r="J137" s="102">
        <f t="shared" si="8"/>
        <v>0.22818159340493427</v>
      </c>
      <c r="K137" s="104">
        <f t="shared" si="8"/>
        <v>5.8863762351689219E-2</v>
      </c>
      <c r="L137" s="104">
        <f t="shared" si="8"/>
        <v>0.12434053155673053</v>
      </c>
      <c r="M137" s="104">
        <f t="shared" si="8"/>
        <v>8.130706574533253E-2</v>
      </c>
      <c r="N137" s="104">
        <f t="shared" si="8"/>
        <v>4.4177550401895527E-2</v>
      </c>
      <c r="O137" s="104">
        <f t="shared" si="8"/>
        <v>2.0589304802443031E-3</v>
      </c>
      <c r="P137" s="104">
        <f t="shared" si="8"/>
        <v>4.2548584942199374E-2</v>
      </c>
      <c r="Q137" s="105" t="s">
        <v>18</v>
      </c>
      <c r="R137" s="104">
        <f t="shared" si="9"/>
        <v>5.6700650996193147E-2</v>
      </c>
      <c r="S137" s="104">
        <f t="shared" si="9"/>
        <v>0.12791568372550888</v>
      </c>
      <c r="T137" s="74"/>
      <c r="U137" s="74"/>
    </row>
    <row r="138" spans="1:21" x14ac:dyDescent="0.2">
      <c r="A138" s="64">
        <f t="shared" si="10"/>
        <v>2006</v>
      </c>
      <c r="B138" s="102">
        <f t="shared" si="7"/>
        <v>0.20744836054660198</v>
      </c>
      <c r="C138" s="102">
        <f t="shared" si="7"/>
        <v>0.23659638299870833</v>
      </c>
      <c r="D138" s="102">
        <f t="shared" si="7"/>
        <v>0.21766594332380418</v>
      </c>
      <c r="E138" s="102">
        <f t="shared" si="7"/>
        <v>0.18712701693528966</v>
      </c>
      <c r="F138" s="102">
        <f t="shared" si="7"/>
        <v>0.18437815329011209</v>
      </c>
      <c r="G138" s="102">
        <f t="shared" si="7"/>
        <v>0.28305583785241195</v>
      </c>
      <c r="H138" s="103" t="s">
        <v>18</v>
      </c>
      <c r="I138" s="102">
        <f t="shared" si="8"/>
        <v>0.2151635336231692</v>
      </c>
      <c r="J138" s="102">
        <f t="shared" si="8"/>
        <v>0.2231079974973742</v>
      </c>
      <c r="K138" s="104">
        <f t="shared" si="8"/>
        <v>8.7796367568010014E-2</v>
      </c>
      <c r="L138" s="104">
        <f t="shared" si="8"/>
        <v>8.0920211958104504E-2</v>
      </c>
      <c r="M138" s="104">
        <f t="shared" si="8"/>
        <v>8.5345645504153245E-2</v>
      </c>
      <c r="N138" s="104">
        <f t="shared" si="8"/>
        <v>5.7411311951301336E-2</v>
      </c>
      <c r="O138" s="104">
        <f t="shared" si="8"/>
        <v>2.9002249084148168E-2</v>
      </c>
      <c r="P138" s="104">
        <f t="shared" si="8"/>
        <v>0.10780410687407138</v>
      </c>
      <c r="Q138" s="105" t="s">
        <v>18</v>
      </c>
      <c r="R138" s="104">
        <f t="shared" si="9"/>
        <v>7.5518430690193705E-2</v>
      </c>
      <c r="S138" s="104">
        <f t="shared" si="9"/>
        <v>0.10278472962799023</v>
      </c>
      <c r="T138" s="74"/>
      <c r="U138" s="74"/>
    </row>
    <row r="139" spans="1:21" x14ac:dyDescent="0.2">
      <c r="A139" s="64">
        <f t="shared" si="10"/>
        <v>2007</v>
      </c>
      <c r="B139" s="102">
        <f t="shared" si="7"/>
        <v>0.18064016715856135</v>
      </c>
      <c r="C139" s="102">
        <f t="shared" si="7"/>
        <v>0.1430230022787784</v>
      </c>
      <c r="D139" s="102">
        <f t="shared" si="7"/>
        <v>0.1672487992304561</v>
      </c>
      <c r="E139" s="102">
        <f t="shared" si="7"/>
        <v>0.19188275222225659</v>
      </c>
      <c r="F139" s="102">
        <f t="shared" si="7"/>
        <v>0.16133462030483559</v>
      </c>
      <c r="G139" s="102">
        <f t="shared" si="7"/>
        <v>0.29134394694831789</v>
      </c>
      <c r="H139" s="103" t="s">
        <v>18</v>
      </c>
      <c r="I139" s="102">
        <f t="shared" si="8"/>
        <v>0.16569999795957102</v>
      </c>
      <c r="J139" s="102">
        <f t="shared" si="8"/>
        <v>0.17059513919038194</v>
      </c>
      <c r="K139" s="104">
        <f t="shared" si="8"/>
        <v>7.9353424898781277E-2</v>
      </c>
      <c r="L139" s="104">
        <f t="shared" si="8"/>
        <v>4.2749835299810801E-2</v>
      </c>
      <c r="M139" s="104">
        <f t="shared" si="8"/>
        <v>6.6360778732059256E-2</v>
      </c>
      <c r="N139" s="104">
        <f t="shared" si="8"/>
        <v>7.516415704883217E-2</v>
      </c>
      <c r="O139" s="104">
        <f t="shared" si="8"/>
        <v>2.27233601142387E-2</v>
      </c>
      <c r="P139" s="104">
        <f t="shared" si="8"/>
        <v>0.1805962185174832</v>
      </c>
      <c r="Q139" s="105" t="s">
        <v>18</v>
      </c>
      <c r="R139" s="104">
        <f t="shared" si="9"/>
        <v>4.747104620690501E-2</v>
      </c>
      <c r="S139" s="104">
        <f t="shared" si="9"/>
        <v>9.9053129035710841E-2</v>
      </c>
      <c r="T139" s="74"/>
      <c r="U139" s="74"/>
    </row>
    <row r="140" spans="1:21" x14ac:dyDescent="0.2">
      <c r="A140" s="64">
        <f t="shared" si="10"/>
        <v>2008</v>
      </c>
      <c r="B140" s="102">
        <f t="shared" si="7"/>
        <v>0.1546767930946884</v>
      </c>
      <c r="C140" s="102">
        <f t="shared" si="7"/>
        <v>0.19082681570964044</v>
      </c>
      <c r="D140" s="102">
        <f t="shared" si="7"/>
        <v>0.1672787789997805</v>
      </c>
      <c r="E140" s="102">
        <f t="shared" si="7"/>
        <v>0.1714432411858009</v>
      </c>
      <c r="F140" s="102">
        <f t="shared" si="7"/>
        <v>0.2471965540038199</v>
      </c>
      <c r="G140" s="102">
        <f t="shared" si="7"/>
        <v>0.251077552888334</v>
      </c>
      <c r="H140" s="103" t="s">
        <v>18</v>
      </c>
      <c r="I140" s="102">
        <f t="shared" si="8"/>
        <v>0.20922734651308117</v>
      </c>
      <c r="J140" s="102">
        <f t="shared" si="8"/>
        <v>7.7023714630939155E-2</v>
      </c>
      <c r="K140" s="104">
        <f t="shared" si="8"/>
        <v>2.7316243424686304E-2</v>
      </c>
      <c r="L140" s="104">
        <f t="shared" si="8"/>
        <v>6.5375881338241237E-2</v>
      </c>
      <c r="M140" s="104">
        <f t="shared" si="8"/>
        <v>4.0526600385408118E-2</v>
      </c>
      <c r="N140" s="104">
        <f t="shared" si="8"/>
        <v>3.4473141561719878E-2</v>
      </c>
      <c r="O140" s="104">
        <f t="shared" si="8"/>
        <v>4.3680828241794423E-2</v>
      </c>
      <c r="P140" s="104">
        <f t="shared" si="8"/>
        <v>0.11047323269306686</v>
      </c>
      <c r="Q140" s="105" t="s">
        <v>18</v>
      </c>
      <c r="R140" s="104">
        <f t="shared" si="9"/>
        <v>7.731079759184456E-2</v>
      </c>
      <c r="S140" s="104">
        <f t="shared" si="9"/>
        <v>-2.0147725217416257E-2</v>
      </c>
      <c r="T140" s="74"/>
      <c r="U140" s="74"/>
    </row>
    <row r="141" spans="1:21" x14ac:dyDescent="0.2">
      <c r="A141" s="64">
        <f t="shared" si="10"/>
        <v>2009</v>
      </c>
      <c r="B141" s="102">
        <f t="shared" ref="B141:G147" si="11">(B54/B53)-1</f>
        <v>7.2793412886909437E-2</v>
      </c>
      <c r="C141" s="102">
        <f t="shared" si="11"/>
        <v>-0.18951660567277662</v>
      </c>
      <c r="D141" s="102">
        <f t="shared" si="11"/>
        <v>-2.0493196838925587E-2</v>
      </c>
      <c r="E141" s="102">
        <f t="shared" si="11"/>
        <v>4.9932927346378664E-2</v>
      </c>
      <c r="F141" s="102">
        <f t="shared" si="11"/>
        <v>0.25133639204775049</v>
      </c>
      <c r="G141" s="102">
        <f t="shared" si="11"/>
        <v>2.7438973869176042E-3</v>
      </c>
      <c r="H141" s="103" t="s">
        <v>18</v>
      </c>
      <c r="I141" s="102">
        <f t="shared" ref="I141:P147" si="12">(I54/I53)-1</f>
        <v>-2.8274077339792814E-2</v>
      </c>
      <c r="J141" s="102">
        <f t="shared" si="12"/>
        <v>-1.6971774109719728E-3</v>
      </c>
      <c r="K141" s="104">
        <f t="shared" si="12"/>
        <v>-1.0157238586992912E-2</v>
      </c>
      <c r="L141" s="104">
        <f t="shared" si="12"/>
        <v>-0.18878019929088863</v>
      </c>
      <c r="M141" s="104">
        <f t="shared" si="12"/>
        <v>-7.3637229789019432E-2</v>
      </c>
      <c r="N141" s="104">
        <f t="shared" si="12"/>
        <v>1.7063254256661331E-2</v>
      </c>
      <c r="O141" s="104">
        <f t="shared" si="12"/>
        <v>6.7144563901261778E-2</v>
      </c>
      <c r="P141" s="104">
        <f t="shared" si="12"/>
        <v>-0.11125867578262938</v>
      </c>
      <c r="Q141" s="105" t="s">
        <v>18</v>
      </c>
      <c r="R141" s="104">
        <f t="shared" ref="R141:S147" si="13">(R54/R53)-1</f>
        <v>-8.1040186457873142E-2</v>
      </c>
      <c r="S141" s="104">
        <f t="shared" si="13"/>
        <v>-6.021176623474267E-2</v>
      </c>
      <c r="T141" s="74"/>
      <c r="U141" s="74"/>
    </row>
    <row r="142" spans="1:21" x14ac:dyDescent="0.2">
      <c r="A142" s="64">
        <f t="shared" si="10"/>
        <v>2010</v>
      </c>
      <c r="B142" s="102">
        <f t="shared" si="11"/>
        <v>0.13309643205717636</v>
      </c>
      <c r="C142" s="102">
        <f t="shared" si="11"/>
        <v>0.1121966586487817</v>
      </c>
      <c r="D142" s="102">
        <f t="shared" si="11"/>
        <v>0.12694632502684344</v>
      </c>
      <c r="E142" s="102">
        <f t="shared" si="11"/>
        <v>0.10073646490735388</v>
      </c>
      <c r="F142" s="102">
        <f t="shared" si="11"/>
        <v>0.19230531433144704</v>
      </c>
      <c r="G142" s="102">
        <f t="shared" si="11"/>
        <v>1.8452707324895457E-2</v>
      </c>
      <c r="H142" s="103" t="s">
        <v>18</v>
      </c>
      <c r="I142" s="102">
        <f t="shared" si="12"/>
        <v>0.17117594014410709</v>
      </c>
      <c r="J142" s="102">
        <f t="shared" si="12"/>
        <v>2.2946696231067598E-2</v>
      </c>
      <c r="K142" s="104">
        <f t="shared" si="12"/>
        <v>4.954321208421919E-2</v>
      </c>
      <c r="L142" s="104">
        <f t="shared" si="12"/>
        <v>0.16529391139274807</v>
      </c>
      <c r="M142" s="104">
        <f t="shared" si="12"/>
        <v>8.5566275914953138E-2</v>
      </c>
      <c r="N142" s="104">
        <f t="shared" si="12"/>
        <v>4.4929311798461491E-2</v>
      </c>
      <c r="O142" s="104">
        <f t="shared" si="12"/>
        <v>4.670732623693663E-2</v>
      </c>
      <c r="P142" s="104">
        <f t="shared" si="12"/>
        <v>5.5373786999030949E-2</v>
      </c>
      <c r="Q142" s="105" t="s">
        <v>18</v>
      </c>
      <c r="R142" s="104">
        <f t="shared" si="13"/>
        <v>0.10257120476546921</v>
      </c>
      <c r="S142" s="104">
        <f t="shared" si="13"/>
        <v>5.5410853361141266E-2</v>
      </c>
      <c r="T142" s="74"/>
      <c r="U142" s="74"/>
    </row>
    <row r="143" spans="1:21" x14ac:dyDescent="0.2">
      <c r="A143" s="64">
        <f t="shared" si="10"/>
        <v>2011</v>
      </c>
      <c r="B143" s="102">
        <f t="shared" si="11"/>
        <v>9.2499079694897679E-2</v>
      </c>
      <c r="C143" s="102">
        <f t="shared" si="11"/>
        <v>0.12626001032568501</v>
      </c>
      <c r="D143" s="102">
        <f t="shared" si="11"/>
        <v>0.10230376954345033</v>
      </c>
      <c r="E143" s="102">
        <f t="shared" si="11"/>
        <v>0.10516608728993337</v>
      </c>
      <c r="F143" s="102">
        <f t="shared" si="11"/>
        <v>0.10738797778308218</v>
      </c>
      <c r="G143" s="102">
        <f t="shared" si="11"/>
        <v>0.10162335330158911</v>
      </c>
      <c r="H143" s="103" t="s">
        <v>18</v>
      </c>
      <c r="I143" s="102">
        <f t="shared" si="12"/>
        <v>0.11613700941776317</v>
      </c>
      <c r="J143" s="102">
        <f t="shared" si="12"/>
        <v>6.5063597838308285E-2</v>
      </c>
      <c r="K143" s="104">
        <f t="shared" si="12"/>
        <v>4.5177498076637512E-2</v>
      </c>
      <c r="L143" s="104">
        <f t="shared" si="12"/>
        <v>9.1017234152342308E-2</v>
      </c>
      <c r="M143" s="104">
        <f t="shared" si="12"/>
        <v>6.0491132206734077E-2</v>
      </c>
      <c r="N143" s="104">
        <f t="shared" si="12"/>
        <v>4.5848267964509137E-2</v>
      </c>
      <c r="O143" s="104">
        <f t="shared" si="12"/>
        <v>1.4348865795835275E-2</v>
      </c>
      <c r="P143" s="104">
        <f t="shared" si="12"/>
        <v>8.9048549165469115E-2</v>
      </c>
      <c r="Q143" s="105" t="s">
        <v>18</v>
      </c>
      <c r="R143" s="104">
        <f t="shared" si="13"/>
        <v>6.3369425285505931E-2</v>
      </c>
      <c r="S143" s="104">
        <f t="shared" si="13"/>
        <v>5.5158879738940181E-2</v>
      </c>
      <c r="T143" s="74"/>
      <c r="U143" s="74"/>
    </row>
    <row r="144" spans="1:21" x14ac:dyDescent="0.2">
      <c r="A144" s="64">
        <f t="shared" si="10"/>
        <v>2012</v>
      </c>
      <c r="B144" s="102">
        <f t="shared" si="11"/>
        <v>9.2534414182438463E-2</v>
      </c>
      <c r="C144" s="102">
        <f t="shared" si="11"/>
        <v>8.0987913659329225E-2</v>
      </c>
      <c r="D144" s="102">
        <f t="shared" si="11"/>
        <v>8.9108257643886191E-2</v>
      </c>
      <c r="E144" s="102">
        <f t="shared" si="11"/>
        <v>8.9000760118294275E-2</v>
      </c>
      <c r="F144" s="102">
        <f t="shared" si="11"/>
        <v>7.9333981919519569E-2</v>
      </c>
      <c r="G144" s="102">
        <f t="shared" si="11"/>
        <v>0.11749141064290147</v>
      </c>
      <c r="H144" s="103" t="s">
        <v>18</v>
      </c>
      <c r="I144" s="102">
        <f t="shared" si="12"/>
        <v>8.8089653871886497E-2</v>
      </c>
      <c r="J144" s="102">
        <f t="shared" si="12"/>
        <v>9.1981915205458842E-2</v>
      </c>
      <c r="K144" s="104">
        <f t="shared" si="12"/>
        <v>5.1675814039885193E-2</v>
      </c>
      <c r="L144" s="104">
        <f t="shared" si="12"/>
        <v>8.6631468727080829E-2</v>
      </c>
      <c r="M144" s="104">
        <f t="shared" si="12"/>
        <v>6.3689552370670643E-2</v>
      </c>
      <c r="N144" s="104">
        <f t="shared" si="12"/>
        <v>4.1797545137272518E-2</v>
      </c>
      <c r="O144" s="104">
        <f t="shared" si="12"/>
        <v>9.8990373379941321E-3</v>
      </c>
      <c r="P144" s="104">
        <f t="shared" si="12"/>
        <v>7.9582832809062198E-2</v>
      </c>
      <c r="Q144" s="105" t="s">
        <v>18</v>
      </c>
      <c r="R144" s="104">
        <f t="shared" si="13"/>
        <v>4.8182241541860682E-2</v>
      </c>
      <c r="S144" s="104">
        <f t="shared" si="13"/>
        <v>9.264154720908313E-2</v>
      </c>
      <c r="T144" s="74"/>
      <c r="U144" s="74"/>
    </row>
    <row r="145" spans="1:21" x14ac:dyDescent="0.2">
      <c r="A145" s="64">
        <f t="shared" si="10"/>
        <v>2013</v>
      </c>
      <c r="B145" s="102">
        <f t="shared" si="11"/>
        <v>8.0112366481390973E-2</v>
      </c>
      <c r="C145" s="102">
        <f t="shared" si="11"/>
        <v>9.9568906448153083E-3</v>
      </c>
      <c r="D145" s="102">
        <f t="shared" si="11"/>
        <v>5.9450565022835411E-2</v>
      </c>
      <c r="E145" s="102">
        <f t="shared" si="11"/>
        <v>8.4509240794969465E-2</v>
      </c>
      <c r="F145" s="102">
        <f t="shared" si="11"/>
        <v>8.5111547336684357E-2</v>
      </c>
      <c r="G145" s="102">
        <f t="shared" si="11"/>
        <v>0.12126692887977053</v>
      </c>
      <c r="H145" s="103" t="s">
        <v>18</v>
      </c>
      <c r="I145" s="102">
        <f t="shared" si="12"/>
        <v>7.0004548415415924E-2</v>
      </c>
      <c r="J145" s="102">
        <f t="shared" si="12"/>
        <v>2.9782079634160574E-2</v>
      </c>
      <c r="K145" s="104">
        <f t="shared" si="12"/>
        <v>3.4372709514789657E-2</v>
      </c>
      <c r="L145" s="104">
        <f t="shared" si="12"/>
        <v>2.1016227296924317E-2</v>
      </c>
      <c r="M145" s="104">
        <f t="shared" si="12"/>
        <v>2.9683277947101905E-2</v>
      </c>
      <c r="N145" s="104">
        <f t="shared" si="12"/>
        <v>3.3352130910026867E-2</v>
      </c>
      <c r="O145" s="104">
        <f t="shared" si="12"/>
        <v>2.8032718158713665E-2</v>
      </c>
      <c r="P145" s="104">
        <f t="shared" si="12"/>
        <v>0.12318388104791977</v>
      </c>
      <c r="Q145" s="105" t="s">
        <v>18</v>
      </c>
      <c r="R145" s="104">
        <f t="shared" si="13"/>
        <v>2.5922680603666093E-2</v>
      </c>
      <c r="S145" s="104">
        <f t="shared" si="13"/>
        <v>3.6418593117862441E-2</v>
      </c>
      <c r="T145" s="74"/>
      <c r="U145" s="74"/>
    </row>
    <row r="146" spans="1:21" x14ac:dyDescent="0.2">
      <c r="A146" s="64">
        <f t="shared" si="10"/>
        <v>2014</v>
      </c>
      <c r="B146" s="102">
        <f t="shared" si="11"/>
        <v>8.4046902020445069E-2</v>
      </c>
      <c r="C146" s="102">
        <f t="shared" si="11"/>
        <v>3.4337998566454253E-2</v>
      </c>
      <c r="D146" s="102">
        <f t="shared" si="11"/>
        <v>7.009083867221344E-2</v>
      </c>
      <c r="E146" s="102">
        <f t="shared" si="11"/>
        <v>8.1255009227007013E-2</v>
      </c>
      <c r="F146" s="102">
        <f t="shared" si="11"/>
        <v>8.886978700043402E-2</v>
      </c>
      <c r="G146" s="102">
        <f t="shared" si="11"/>
        <v>0.11569960737972806</v>
      </c>
      <c r="H146" s="103" t="s">
        <v>18</v>
      </c>
      <c r="I146" s="102">
        <f t="shared" si="12"/>
        <v>6.9528117906739517E-2</v>
      </c>
      <c r="J146" s="102">
        <f t="shared" si="12"/>
        <v>7.1734499493116832E-2</v>
      </c>
      <c r="K146" s="104">
        <f t="shared" si="12"/>
        <v>3.5023547516803699E-2</v>
      </c>
      <c r="L146" s="104">
        <f t="shared" si="12"/>
        <v>-3.9624773021342485E-2</v>
      </c>
      <c r="M146" s="104">
        <f t="shared" si="12"/>
        <v>9.03529139146797E-3</v>
      </c>
      <c r="N146" s="104">
        <f t="shared" si="12"/>
        <v>3.9146280956848578E-2</v>
      </c>
      <c r="O146" s="104">
        <f t="shared" si="12"/>
        <v>3.5008421025185976E-2</v>
      </c>
      <c r="P146" s="104">
        <f t="shared" si="12"/>
        <v>4.517484475623923E-2</v>
      </c>
      <c r="Q146" s="105" t="s">
        <v>18</v>
      </c>
      <c r="R146" s="104">
        <f t="shared" si="13"/>
        <v>2.3517658113669571E-2</v>
      </c>
      <c r="S146" s="104">
        <f t="shared" si="13"/>
        <v>-1.6640276845888202E-2</v>
      </c>
      <c r="T146" s="74"/>
      <c r="U146" s="74"/>
    </row>
    <row r="147" spans="1:21" x14ac:dyDescent="0.2">
      <c r="A147" s="64">
        <f t="shared" si="10"/>
        <v>2015</v>
      </c>
      <c r="B147" s="102">
        <f t="shared" si="11"/>
        <v>5.3381895132177393E-2</v>
      </c>
      <c r="C147" s="102">
        <f t="shared" si="11"/>
        <v>-6.8753672163281099E-2</v>
      </c>
      <c r="D147" s="102">
        <f t="shared" si="11"/>
        <v>2.023729859595047E-2</v>
      </c>
      <c r="E147" s="102">
        <f t="shared" si="11"/>
        <v>4.9724167511761452E-2</v>
      </c>
      <c r="F147" s="102">
        <f t="shared" si="11"/>
        <v>6.9881607622830799E-2</v>
      </c>
      <c r="G147" s="102">
        <f t="shared" si="11"/>
        <v>8.6364807607349769E-2</v>
      </c>
      <c r="H147" s="103" t="s">
        <v>18</v>
      </c>
      <c r="I147" s="102">
        <f>(I60/I59)-1</f>
        <v>5.1649868319034731E-2</v>
      </c>
      <c r="J147" s="102">
        <f t="shared" si="12"/>
        <v>-7.1327327091511794E-2</v>
      </c>
      <c r="K147" s="104">
        <f>(K60/K59)-1</f>
        <v>2.8361386641364561E-2</v>
      </c>
      <c r="L147" s="104">
        <f t="shared" si="12"/>
        <v>-4.6404514059713575E-3</v>
      </c>
      <c r="M147" s="104">
        <f t="shared" si="12"/>
        <v>1.7426108889344594E-2</v>
      </c>
      <c r="N147" s="104">
        <f t="shared" si="12"/>
        <v>4.5710813329497446E-2</v>
      </c>
      <c r="O147" s="104">
        <f t="shared" si="12"/>
        <v>3.2011192553834666E-2</v>
      </c>
      <c r="P147" s="104">
        <f t="shared" si="12"/>
        <v>8.2282994977292745E-2</v>
      </c>
      <c r="Q147" s="105" t="s">
        <v>18</v>
      </c>
      <c r="R147" s="104">
        <f t="shared" si="13"/>
        <v>7.349129446392455E-2</v>
      </c>
      <c r="S147" s="104">
        <f t="shared" si="13"/>
        <v>-8.6030135971171262E-2</v>
      </c>
      <c r="T147" s="74"/>
      <c r="U147" s="74"/>
    </row>
    <row r="148" spans="1:21" x14ac:dyDescent="0.2">
      <c r="A148" s="59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</row>
    <row r="149" spans="1:21" x14ac:dyDescent="0.2">
      <c r="A149" s="56" t="s">
        <v>128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</row>
    <row r="150" spans="1:21" x14ac:dyDescent="0.2">
      <c r="A150" s="59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</row>
    <row r="151" spans="1:21" x14ac:dyDescent="0.2">
      <c r="A151" s="59"/>
      <c r="B151" s="75" t="s">
        <v>109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</row>
    <row r="152" spans="1:21" x14ac:dyDescent="0.2">
      <c r="A152" s="61" t="s">
        <v>99</v>
      </c>
      <c r="B152" s="76" t="s">
        <v>129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</row>
    <row r="153" spans="1:21" x14ac:dyDescent="0.2">
      <c r="A153" s="61" t="s">
        <v>100</v>
      </c>
      <c r="B153" s="76" t="s">
        <v>130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</row>
    <row r="154" spans="1:21" x14ac:dyDescent="0.2">
      <c r="A154" s="61" t="s">
        <v>101</v>
      </c>
      <c r="B154" s="76" t="s">
        <v>131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</row>
    <row r="155" spans="1:21" x14ac:dyDescent="0.2">
      <c r="A155" s="61" t="s">
        <v>102</v>
      </c>
      <c r="B155" s="76" t="s">
        <v>132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</row>
    <row r="156" spans="1:21" x14ac:dyDescent="0.2">
      <c r="A156" s="61" t="s">
        <v>103</v>
      </c>
      <c r="B156" s="76" t="s">
        <v>133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</row>
    <row r="157" spans="1:21" x14ac:dyDescent="0.2">
      <c r="A157" s="61" t="s">
        <v>104</v>
      </c>
      <c r="B157" s="76" t="s">
        <v>134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</row>
    <row r="158" spans="1:21" x14ac:dyDescent="0.2">
      <c r="A158" s="61" t="s">
        <v>105</v>
      </c>
      <c r="B158" s="76" t="s">
        <v>135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</row>
    <row r="159" spans="1:21" x14ac:dyDescent="0.2">
      <c r="A159" s="61" t="s">
        <v>106</v>
      </c>
      <c r="B159" s="76" t="s">
        <v>136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</row>
    <row r="160" spans="1:21" x14ac:dyDescent="0.2">
      <c r="A160" s="61" t="s">
        <v>107</v>
      </c>
      <c r="B160" s="76" t="s">
        <v>137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</row>
    <row r="161" spans="1:21" x14ac:dyDescent="0.2">
      <c r="A161" s="73"/>
      <c r="B161" s="76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</row>
    <row r="162" spans="1:21" x14ac:dyDescent="0.2">
      <c r="A162" s="59"/>
      <c r="B162" s="99" t="s">
        <v>120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1:21" x14ac:dyDescent="0.2">
      <c r="A163" s="62" t="s">
        <v>99</v>
      </c>
      <c r="B163" s="76" t="s">
        <v>129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</row>
    <row r="164" spans="1:21" x14ac:dyDescent="0.2">
      <c r="A164" s="62" t="s">
        <v>100</v>
      </c>
      <c r="B164" s="76" t="s">
        <v>130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</row>
    <row r="165" spans="1:21" x14ac:dyDescent="0.2">
      <c r="A165" s="62" t="s">
        <v>101</v>
      </c>
      <c r="B165" s="76" t="s">
        <v>131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</row>
    <row r="166" spans="1:21" x14ac:dyDescent="0.2">
      <c r="A166" s="62" t="s">
        <v>102</v>
      </c>
      <c r="B166" s="76" t="s">
        <v>132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</row>
    <row r="167" spans="1:21" x14ac:dyDescent="0.2">
      <c r="A167" s="62" t="s">
        <v>103</v>
      </c>
      <c r="B167" s="76" t="s">
        <v>133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</row>
    <row r="168" spans="1:21" x14ac:dyDescent="0.2">
      <c r="A168" s="62" t="s">
        <v>104</v>
      </c>
      <c r="B168" s="76" t="s">
        <v>134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</row>
    <row r="169" spans="1:21" x14ac:dyDescent="0.2">
      <c r="A169" s="62" t="s">
        <v>105</v>
      </c>
      <c r="B169" s="76" t="s">
        <v>135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</row>
    <row r="170" spans="1:21" x14ac:dyDescent="0.2">
      <c r="A170" s="62" t="s">
        <v>106</v>
      </c>
      <c r="B170" s="76" t="s">
        <v>136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</row>
    <row r="171" spans="1:21" x14ac:dyDescent="0.2">
      <c r="A171" s="62" t="s">
        <v>107</v>
      </c>
      <c r="B171" s="76" t="s">
        <v>137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</row>
    <row r="172" spans="1:21" x14ac:dyDescent="0.2">
      <c r="A172" s="59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</row>
    <row r="173" spans="1:21" x14ac:dyDescent="0.2">
      <c r="A173" s="59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</row>
    <row r="174" spans="1:21" x14ac:dyDescent="0.2">
      <c r="A174" s="59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</row>
    <row r="175" spans="1:21" s="101" customFormat="1" x14ac:dyDescent="0.2">
      <c r="A175" s="56" t="s">
        <v>127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</row>
    <row r="176" spans="1:21" s="101" customFormat="1" x14ac:dyDescent="0.2">
      <c r="A176" s="56" t="s">
        <v>124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</row>
    <row r="177" spans="1:21" x14ac:dyDescent="0.2">
      <c r="A177" s="59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</row>
    <row r="178" spans="1:21" s="85" customFormat="1" x14ac:dyDescent="0.2">
      <c r="A178" s="59"/>
      <c r="B178" s="73" t="s">
        <v>3</v>
      </c>
      <c r="C178" s="73" t="s">
        <v>4</v>
      </c>
      <c r="D178" s="73" t="s">
        <v>5</v>
      </c>
      <c r="E178" s="73" t="s">
        <v>6</v>
      </c>
      <c r="F178" s="73" t="s">
        <v>7</v>
      </c>
      <c r="G178" s="73" t="s">
        <v>8</v>
      </c>
      <c r="H178" s="73" t="s">
        <v>9</v>
      </c>
      <c r="I178" s="73" t="s">
        <v>10</v>
      </c>
      <c r="J178" s="73" t="s">
        <v>11</v>
      </c>
      <c r="K178" s="73" t="s">
        <v>3</v>
      </c>
      <c r="L178" s="73" t="s">
        <v>4</v>
      </c>
      <c r="M178" s="73" t="s">
        <v>5</v>
      </c>
      <c r="N178" s="73" t="s">
        <v>6</v>
      </c>
      <c r="O178" s="73" t="s">
        <v>7</v>
      </c>
      <c r="P178" s="73" t="s">
        <v>8</v>
      </c>
      <c r="Q178" s="73" t="s">
        <v>9</v>
      </c>
      <c r="R178" s="73" t="s">
        <v>10</v>
      </c>
      <c r="S178" s="73" t="s">
        <v>11</v>
      </c>
      <c r="T178" s="59"/>
      <c r="U178" s="59"/>
    </row>
    <row r="179" spans="1:21" x14ac:dyDescent="0.2">
      <c r="A179" s="64">
        <v>1960</v>
      </c>
      <c r="B179" s="102">
        <f t="shared" ref="B179:J194" si="14">B5/$D5</f>
        <v>0.82051398796303177</v>
      </c>
      <c r="C179" s="102">
        <f t="shared" si="14"/>
        <v>0.17948601203696818</v>
      </c>
      <c r="D179" s="106">
        <f t="shared" si="14"/>
        <v>1</v>
      </c>
      <c r="E179" s="102">
        <f t="shared" si="14"/>
        <v>0.74603265142947872</v>
      </c>
      <c r="F179" s="102">
        <f t="shared" si="14"/>
        <v>7.037411966613917E-2</v>
      </c>
      <c r="G179" s="102">
        <f t="shared" si="14"/>
        <v>0.13576414189471403</v>
      </c>
      <c r="H179" s="102">
        <f t="shared" si="14"/>
        <v>-9.6503670133541761E-2</v>
      </c>
      <c r="I179" s="102">
        <f t="shared" si="14"/>
        <v>0.85566724285679008</v>
      </c>
      <c r="J179" s="102">
        <f t="shared" si="14"/>
        <v>0.14433275714320976</v>
      </c>
      <c r="K179" s="104">
        <f t="shared" ref="K179:S194" si="15">K5/$M5</f>
        <v>0.84355512321322457</v>
      </c>
      <c r="L179" s="104">
        <f t="shared" si="15"/>
        <v>0.15644487678677538</v>
      </c>
      <c r="M179" s="107">
        <f t="shared" si="15"/>
        <v>1</v>
      </c>
      <c r="N179" s="104">
        <f t="shared" si="15"/>
        <v>0.645344008174212</v>
      </c>
      <c r="O179" s="104">
        <f t="shared" si="15"/>
        <v>0.10185960199201169</v>
      </c>
      <c r="P179" s="104">
        <f t="shared" si="15"/>
        <v>0.13018550335382129</v>
      </c>
      <c r="Q179" s="104">
        <f t="shared" si="15"/>
        <v>9.5049289609216991E-3</v>
      </c>
      <c r="R179" s="104">
        <f t="shared" si="15"/>
        <v>0.8868940424809667</v>
      </c>
      <c r="S179" s="104">
        <f t="shared" si="15"/>
        <v>0.11310595751903328</v>
      </c>
      <c r="T179" s="74"/>
      <c r="U179" s="74"/>
    </row>
    <row r="180" spans="1:21" x14ac:dyDescent="0.2">
      <c r="A180" s="64">
        <v>1961</v>
      </c>
      <c r="B180" s="102">
        <f t="shared" si="14"/>
        <v>0.82630789632027668</v>
      </c>
      <c r="C180" s="102">
        <f t="shared" si="14"/>
        <v>0.17369210367972332</v>
      </c>
      <c r="D180" s="106">
        <f t="shared" si="14"/>
        <v>1</v>
      </c>
      <c r="E180" s="102">
        <f t="shared" si="14"/>
        <v>0.71870685559857739</v>
      </c>
      <c r="F180" s="102">
        <f t="shared" si="14"/>
        <v>7.9560615344292943E-2</v>
      </c>
      <c r="G180" s="102">
        <f t="shared" si="14"/>
        <v>0.14624221166959114</v>
      </c>
      <c r="H180" s="102">
        <f t="shared" si="14"/>
        <v>-8.7642289662146669E-2</v>
      </c>
      <c r="I180" s="102">
        <f t="shared" si="14"/>
        <v>0.85686739295031478</v>
      </c>
      <c r="J180" s="102">
        <f t="shared" si="14"/>
        <v>0.14313260704968514</v>
      </c>
      <c r="K180" s="104">
        <f t="shared" si="15"/>
        <v>0.84724445332251286</v>
      </c>
      <c r="L180" s="104">
        <f t="shared" si="15"/>
        <v>0.15275554667748725</v>
      </c>
      <c r="M180" s="107">
        <f t="shared" si="15"/>
        <v>1</v>
      </c>
      <c r="N180" s="104">
        <f t="shared" si="15"/>
        <v>0.74822320910400886</v>
      </c>
      <c r="O180" s="104">
        <f t="shared" si="15"/>
        <v>0.11809625133752438</v>
      </c>
      <c r="P180" s="104">
        <f t="shared" si="15"/>
        <v>0.13340240810215356</v>
      </c>
      <c r="Q180" s="104">
        <f t="shared" si="15"/>
        <v>-0.11006185757428473</v>
      </c>
      <c r="R180" s="104">
        <f t="shared" si="15"/>
        <v>0.88966001096940217</v>
      </c>
      <c r="S180" s="104">
        <f t="shared" si="15"/>
        <v>0.110339989030598</v>
      </c>
      <c r="T180" s="74"/>
      <c r="U180" s="74"/>
    </row>
    <row r="181" spans="1:21" x14ac:dyDescent="0.2">
      <c r="A181" s="64">
        <v>1962</v>
      </c>
      <c r="B181" s="102">
        <f t="shared" si="14"/>
        <v>0.82066171937096799</v>
      </c>
      <c r="C181" s="102">
        <f t="shared" si="14"/>
        <v>0.17933828062903207</v>
      </c>
      <c r="D181" s="106">
        <f t="shared" si="14"/>
        <v>1</v>
      </c>
      <c r="E181" s="102">
        <f t="shared" si="14"/>
        <v>0.70123626828495744</v>
      </c>
      <c r="F181" s="102">
        <f t="shared" si="14"/>
        <v>7.8014142933417893E-2</v>
      </c>
      <c r="G181" s="102">
        <f t="shared" si="14"/>
        <v>0.1564165985725493</v>
      </c>
      <c r="H181" s="102">
        <f t="shared" si="14"/>
        <v>-9.0507100853265784E-2</v>
      </c>
      <c r="I181" s="102">
        <f t="shared" si="14"/>
        <v>0.84515990893765891</v>
      </c>
      <c r="J181" s="102">
        <f t="shared" si="14"/>
        <v>0.15484009106234123</v>
      </c>
      <c r="K181" s="104">
        <f t="shared" si="15"/>
        <v>0.8532621873063434</v>
      </c>
      <c r="L181" s="104">
        <f t="shared" si="15"/>
        <v>0.14673781269365652</v>
      </c>
      <c r="M181" s="107">
        <f t="shared" si="15"/>
        <v>1</v>
      </c>
      <c r="N181" s="104">
        <f t="shared" si="15"/>
        <v>0.72071987466900711</v>
      </c>
      <c r="O181" s="104">
        <f t="shared" si="15"/>
        <v>0.12252546725177635</v>
      </c>
      <c r="P181" s="104">
        <f t="shared" si="15"/>
        <v>0.13860977462722668</v>
      </c>
      <c r="Q181" s="104">
        <f t="shared" si="15"/>
        <v>-9.9262101657538779E-2</v>
      </c>
      <c r="R181" s="104">
        <f t="shared" si="15"/>
        <v>0.88259301489047137</v>
      </c>
      <c r="S181" s="104">
        <f t="shared" si="15"/>
        <v>0.11740698510952854</v>
      </c>
      <c r="T181" s="74"/>
      <c r="U181" s="74"/>
    </row>
    <row r="182" spans="1:21" x14ac:dyDescent="0.2">
      <c r="A182" s="64">
        <v>1963</v>
      </c>
      <c r="B182" s="102">
        <f t="shared" si="14"/>
        <v>0.81461305000503914</v>
      </c>
      <c r="C182" s="102">
        <f t="shared" si="14"/>
        <v>0.18538694999496091</v>
      </c>
      <c r="D182" s="106">
        <f t="shared" si="14"/>
        <v>1</v>
      </c>
      <c r="E182" s="102">
        <f t="shared" si="14"/>
        <v>0.71257746878462624</v>
      </c>
      <c r="F182" s="102">
        <f t="shared" si="14"/>
        <v>8.1867534085847127E-2</v>
      </c>
      <c r="G182" s="102">
        <f t="shared" si="14"/>
        <v>0.15271923183410729</v>
      </c>
      <c r="H182" s="102">
        <f t="shared" si="14"/>
        <v>-9.6562180908127987E-2</v>
      </c>
      <c r="I182" s="102">
        <f t="shared" si="14"/>
        <v>0.85060205379645282</v>
      </c>
      <c r="J182" s="102">
        <f t="shared" si="14"/>
        <v>0.14939794620354735</v>
      </c>
      <c r="K182" s="104">
        <f t="shared" si="15"/>
        <v>0.84812171005185244</v>
      </c>
      <c r="L182" s="104">
        <f t="shared" si="15"/>
        <v>0.1518782899481475</v>
      </c>
      <c r="M182" s="107">
        <f t="shared" si="15"/>
        <v>1</v>
      </c>
      <c r="N182" s="104">
        <f t="shared" si="15"/>
        <v>0.72067923694419211</v>
      </c>
      <c r="O182" s="104">
        <f t="shared" si="15"/>
        <v>0.1359601445073404</v>
      </c>
      <c r="P182" s="104">
        <f t="shared" si="15"/>
        <v>0.13931254426820724</v>
      </c>
      <c r="Q182" s="104">
        <f t="shared" si="15"/>
        <v>-0.13672499165195504</v>
      </c>
      <c r="R182" s="104">
        <f t="shared" si="15"/>
        <v>0.85922693406778472</v>
      </c>
      <c r="S182" s="104">
        <f t="shared" si="15"/>
        <v>0.14077306593221522</v>
      </c>
      <c r="T182" s="74"/>
      <c r="U182" s="74"/>
    </row>
    <row r="183" spans="1:21" x14ac:dyDescent="0.2">
      <c r="A183" s="64">
        <v>1964</v>
      </c>
      <c r="B183" s="102">
        <f t="shared" si="14"/>
        <v>0.80667487413865213</v>
      </c>
      <c r="C183" s="102">
        <f t="shared" si="14"/>
        <v>0.19332512586134779</v>
      </c>
      <c r="D183" s="106">
        <f t="shared" si="14"/>
        <v>1</v>
      </c>
      <c r="E183" s="102">
        <f t="shared" si="14"/>
        <v>0.71869474626079266</v>
      </c>
      <c r="F183" s="102">
        <f t="shared" si="14"/>
        <v>8.4655398522409303E-2</v>
      </c>
      <c r="G183" s="102">
        <f t="shared" si="14"/>
        <v>0.13580871646407919</v>
      </c>
      <c r="H183" s="102">
        <f t="shared" si="14"/>
        <v>-0.10272047080755159</v>
      </c>
      <c r="I183" s="102">
        <f t="shared" si="14"/>
        <v>0.83643839043972956</v>
      </c>
      <c r="J183" s="102">
        <f t="shared" si="14"/>
        <v>0.16356160956027038</v>
      </c>
      <c r="K183" s="104">
        <f t="shared" si="15"/>
        <v>0.83774745329396572</v>
      </c>
      <c r="L183" s="104">
        <f t="shared" si="15"/>
        <v>0.16225254670603431</v>
      </c>
      <c r="M183" s="107">
        <f t="shared" si="15"/>
        <v>1</v>
      </c>
      <c r="N183" s="104">
        <f t="shared" si="15"/>
        <v>0.72244558816390814</v>
      </c>
      <c r="O183" s="104">
        <f t="shared" si="15"/>
        <v>0.12469017361498051</v>
      </c>
      <c r="P183" s="104">
        <f t="shared" si="15"/>
        <v>0.13630599786588277</v>
      </c>
      <c r="Q183" s="104">
        <f t="shared" si="15"/>
        <v>-0.10379415636885915</v>
      </c>
      <c r="R183" s="104">
        <f t="shared" si="15"/>
        <v>0.87964760327591229</v>
      </c>
      <c r="S183" s="104">
        <f t="shared" si="15"/>
        <v>0.12035239672408775</v>
      </c>
      <c r="T183" s="74"/>
      <c r="U183" s="74"/>
    </row>
    <row r="184" spans="1:21" x14ac:dyDescent="0.2">
      <c r="A184" s="64">
        <v>1965</v>
      </c>
      <c r="B184" s="102">
        <f t="shared" si="14"/>
        <v>0.78221956634397571</v>
      </c>
      <c r="C184" s="102">
        <f t="shared" si="14"/>
        <v>0.21778043365602423</v>
      </c>
      <c r="D184" s="106">
        <f t="shared" si="14"/>
        <v>1</v>
      </c>
      <c r="E184" s="102">
        <f t="shared" si="14"/>
        <v>0.72494379164849965</v>
      </c>
      <c r="F184" s="102">
        <f t="shared" si="14"/>
        <v>8.1632319979393311E-2</v>
      </c>
      <c r="G184" s="102">
        <f t="shared" si="14"/>
        <v>0.14934561302484484</v>
      </c>
      <c r="H184" s="102">
        <f t="shared" si="14"/>
        <v>-0.10246972999428179</v>
      </c>
      <c r="I184" s="102">
        <f t="shared" si="14"/>
        <v>0.85345199465845578</v>
      </c>
      <c r="J184" s="102">
        <f t="shared" si="14"/>
        <v>0.146548005341544</v>
      </c>
      <c r="K184" s="104">
        <f t="shared" si="15"/>
        <v>0.81280267781927296</v>
      </c>
      <c r="L184" s="104">
        <f t="shared" si="15"/>
        <v>0.1871973221807271</v>
      </c>
      <c r="M184" s="107">
        <f t="shared" si="15"/>
        <v>1</v>
      </c>
      <c r="N184" s="104">
        <f t="shared" si="15"/>
        <v>0.77285889076465253</v>
      </c>
      <c r="O184" s="104">
        <f t="shared" si="15"/>
        <v>0.12805302564687487</v>
      </c>
      <c r="P184" s="104">
        <f t="shared" si="15"/>
        <v>0.15800801729764094</v>
      </c>
      <c r="Q184" s="104">
        <f t="shared" si="15"/>
        <v>-0.16922361363325997</v>
      </c>
      <c r="R184" s="104">
        <f t="shared" si="15"/>
        <v>0.88969632007590838</v>
      </c>
      <c r="S184" s="104">
        <f t="shared" si="15"/>
        <v>0.11030367992409161</v>
      </c>
      <c r="T184" s="74"/>
      <c r="U184" s="74"/>
    </row>
    <row r="185" spans="1:21" x14ac:dyDescent="0.2">
      <c r="A185" s="64">
        <v>1966</v>
      </c>
      <c r="B185" s="102">
        <f t="shared" si="14"/>
        <v>0.79481261948506277</v>
      </c>
      <c r="C185" s="102">
        <f t="shared" si="14"/>
        <v>0.20518738051493726</v>
      </c>
      <c r="D185" s="106">
        <f t="shared" si="14"/>
        <v>1</v>
      </c>
      <c r="E185" s="102">
        <f t="shared" si="14"/>
        <v>0.6980472438083668</v>
      </c>
      <c r="F185" s="102">
        <f t="shared" si="14"/>
        <v>8.2450520415315282E-2</v>
      </c>
      <c r="G185" s="102">
        <f t="shared" si="14"/>
        <v>0.14021484505670875</v>
      </c>
      <c r="H185" s="102">
        <f t="shared" si="14"/>
        <v>-8.4254266305498107E-2</v>
      </c>
      <c r="I185" s="102">
        <f t="shared" si="14"/>
        <v>0.83645834297489274</v>
      </c>
      <c r="J185" s="102">
        <f t="shared" si="14"/>
        <v>0.16354165702510728</v>
      </c>
      <c r="K185" s="104">
        <f t="shared" si="15"/>
        <v>0.81325565058995641</v>
      </c>
      <c r="L185" s="104">
        <f t="shared" si="15"/>
        <v>0.18674434941004367</v>
      </c>
      <c r="M185" s="107">
        <f t="shared" si="15"/>
        <v>1</v>
      </c>
      <c r="N185" s="104">
        <f t="shared" si="15"/>
        <v>0.72415592388648042</v>
      </c>
      <c r="O185" s="104">
        <f t="shared" si="15"/>
        <v>0.12523494608846109</v>
      </c>
      <c r="P185" s="104">
        <f t="shared" si="15"/>
        <v>0.12123829005229712</v>
      </c>
      <c r="Q185" s="104">
        <f t="shared" si="15"/>
        <v>-9.6194474223885287E-2</v>
      </c>
      <c r="R185" s="104">
        <f t="shared" si="15"/>
        <v>0.87443468580335326</v>
      </c>
      <c r="S185" s="104">
        <f t="shared" si="15"/>
        <v>0.12556531419664674</v>
      </c>
      <c r="T185" s="74"/>
      <c r="U185" s="74"/>
    </row>
    <row r="186" spans="1:21" x14ac:dyDescent="0.2">
      <c r="A186" s="64">
        <v>1967</v>
      </c>
      <c r="B186" s="102">
        <f t="shared" si="14"/>
        <v>0.79245495354230067</v>
      </c>
      <c r="C186" s="102">
        <f t="shared" si="14"/>
        <v>0.20754504645769936</v>
      </c>
      <c r="D186" s="106">
        <f t="shared" si="14"/>
        <v>1</v>
      </c>
      <c r="E186" s="102">
        <f t="shared" si="14"/>
        <v>0.69533019046793465</v>
      </c>
      <c r="F186" s="102">
        <f t="shared" si="14"/>
        <v>8.2963173652585154E-2</v>
      </c>
      <c r="G186" s="102">
        <f t="shared" si="14"/>
        <v>0.14662219087109993</v>
      </c>
      <c r="H186" s="102">
        <f t="shared" si="14"/>
        <v>-8.8636966771507966E-2</v>
      </c>
      <c r="I186" s="102">
        <f t="shared" si="14"/>
        <v>0.83627858822011192</v>
      </c>
      <c r="J186" s="102">
        <f t="shared" si="14"/>
        <v>0.16372141177988817</v>
      </c>
      <c r="K186" s="104">
        <f t="shared" si="15"/>
        <v>0.81354600912382635</v>
      </c>
      <c r="L186" s="104">
        <f t="shared" si="15"/>
        <v>0.18645399087617365</v>
      </c>
      <c r="M186" s="107">
        <f t="shared" si="15"/>
        <v>1</v>
      </c>
      <c r="N186" s="104">
        <f t="shared" si="15"/>
        <v>0.72200653233734835</v>
      </c>
      <c r="O186" s="104">
        <f t="shared" si="15"/>
        <v>0.12087669799292525</v>
      </c>
      <c r="P186" s="104">
        <f t="shared" si="15"/>
        <v>0.12640138974032167</v>
      </c>
      <c r="Q186" s="104">
        <f t="shared" si="15"/>
        <v>-9.7037909281818477E-2</v>
      </c>
      <c r="R186" s="104">
        <f t="shared" si="15"/>
        <v>0.8722467107887768</v>
      </c>
      <c r="S186" s="104">
        <f t="shared" si="15"/>
        <v>0.12775328921122311</v>
      </c>
      <c r="T186" s="74"/>
      <c r="U186" s="74"/>
    </row>
    <row r="187" spans="1:21" x14ac:dyDescent="0.2">
      <c r="A187" s="64">
        <v>1968</v>
      </c>
      <c r="B187" s="102">
        <f t="shared" si="14"/>
        <v>0.78599842992999402</v>
      </c>
      <c r="C187" s="102">
        <f t="shared" si="14"/>
        <v>0.21400157007000592</v>
      </c>
      <c r="D187" s="106">
        <f t="shared" si="14"/>
        <v>1</v>
      </c>
      <c r="E187" s="102">
        <f t="shared" si="14"/>
        <v>0.68883716339732692</v>
      </c>
      <c r="F187" s="102">
        <f t="shared" si="14"/>
        <v>8.0792569463978295E-2</v>
      </c>
      <c r="G187" s="102">
        <f t="shared" si="14"/>
        <v>0.13902961592080845</v>
      </c>
      <c r="H187" s="102">
        <f t="shared" si="14"/>
        <v>-8.9872407988067407E-2</v>
      </c>
      <c r="I187" s="102">
        <f t="shared" si="14"/>
        <v>0.81878694079404624</v>
      </c>
      <c r="J187" s="102">
        <f t="shared" si="14"/>
        <v>0.18121305920595368</v>
      </c>
      <c r="K187" s="104">
        <f t="shared" si="15"/>
        <v>0.80803075104309585</v>
      </c>
      <c r="L187" s="104">
        <f t="shared" si="15"/>
        <v>0.19196924895690406</v>
      </c>
      <c r="M187" s="107">
        <f t="shared" si="15"/>
        <v>1</v>
      </c>
      <c r="N187" s="104">
        <f t="shared" si="15"/>
        <v>0.70201736009917148</v>
      </c>
      <c r="O187" s="104">
        <f t="shared" si="15"/>
        <v>0.11279314326687735</v>
      </c>
      <c r="P187" s="104">
        <f t="shared" si="15"/>
        <v>0.11754734303808731</v>
      </c>
      <c r="Q187" s="104">
        <f t="shared" si="15"/>
        <v>-8.5444918058499658E-2</v>
      </c>
      <c r="R187" s="104">
        <f t="shared" si="15"/>
        <v>0.84691292834563636</v>
      </c>
      <c r="S187" s="104">
        <f t="shared" si="15"/>
        <v>0.15308707165436344</v>
      </c>
      <c r="T187" s="74"/>
      <c r="U187" s="74"/>
    </row>
    <row r="188" spans="1:21" x14ac:dyDescent="0.2">
      <c r="A188" s="64">
        <v>1969</v>
      </c>
      <c r="B188" s="102">
        <f t="shared" si="14"/>
        <v>0.78861525509180896</v>
      </c>
      <c r="C188" s="102">
        <f t="shared" si="14"/>
        <v>0.21138474490819101</v>
      </c>
      <c r="D188" s="106">
        <f t="shared" si="14"/>
        <v>1</v>
      </c>
      <c r="E188" s="102">
        <f t="shared" si="14"/>
        <v>0.67802699582959436</v>
      </c>
      <c r="F188" s="102">
        <f t="shared" si="14"/>
        <v>8.1538022366874824E-2</v>
      </c>
      <c r="G188" s="102">
        <f t="shared" si="14"/>
        <v>0.14672465588397557</v>
      </c>
      <c r="H188" s="102">
        <f t="shared" si="14"/>
        <v>-8.0444087009233375E-2</v>
      </c>
      <c r="I188" s="102">
        <f t="shared" si="14"/>
        <v>0.82584558707121147</v>
      </c>
      <c r="J188" s="102">
        <f t="shared" si="14"/>
        <v>0.17415441292878861</v>
      </c>
      <c r="K188" s="104">
        <f t="shared" si="15"/>
        <v>0.79785280921783863</v>
      </c>
      <c r="L188" s="104">
        <f t="shared" si="15"/>
        <v>0.2021471907821614</v>
      </c>
      <c r="M188" s="107">
        <f t="shared" si="15"/>
        <v>1</v>
      </c>
      <c r="N188" s="104">
        <f t="shared" si="15"/>
        <v>0.68564901493694053</v>
      </c>
      <c r="O188" s="104">
        <f t="shared" si="15"/>
        <v>0.11171601403170174</v>
      </c>
      <c r="P188" s="104">
        <f t="shared" si="15"/>
        <v>0.12022912612315713</v>
      </c>
      <c r="Q188" s="104">
        <f t="shared" si="15"/>
        <v>-7.4919521555250043E-2</v>
      </c>
      <c r="R188" s="104">
        <f t="shared" si="15"/>
        <v>0.84267463353654937</v>
      </c>
      <c r="S188" s="104">
        <f t="shared" si="15"/>
        <v>0.15732536646345069</v>
      </c>
      <c r="T188" s="74"/>
      <c r="U188" s="74"/>
    </row>
    <row r="189" spans="1:21" x14ac:dyDescent="0.2">
      <c r="A189" s="64">
        <v>1970</v>
      </c>
      <c r="B189" s="102">
        <f t="shared" si="14"/>
        <v>0.7751460134601873</v>
      </c>
      <c r="C189" s="102">
        <f t="shared" si="14"/>
        <v>0.22485398653981278</v>
      </c>
      <c r="D189" s="106">
        <f t="shared" si="14"/>
        <v>1</v>
      </c>
      <c r="E189" s="102">
        <f t="shared" si="14"/>
        <v>0.67370989182259833</v>
      </c>
      <c r="F189" s="102">
        <f t="shared" si="14"/>
        <v>8.0700221544498782E-2</v>
      </c>
      <c r="G189" s="102">
        <f t="shared" si="14"/>
        <v>0.15508769167664752</v>
      </c>
      <c r="H189" s="102">
        <f t="shared" si="14"/>
        <v>-8.8650888519203483E-2</v>
      </c>
      <c r="I189" s="102">
        <f t="shared" si="14"/>
        <v>0.820846916524541</v>
      </c>
      <c r="J189" s="102">
        <f t="shared" si="14"/>
        <v>0.17915308347545891</v>
      </c>
      <c r="K189" s="104">
        <f t="shared" si="15"/>
        <v>0.77391153132514146</v>
      </c>
      <c r="L189" s="104">
        <f t="shared" si="15"/>
        <v>0.22608846867485854</v>
      </c>
      <c r="M189" s="107">
        <f t="shared" si="15"/>
        <v>1</v>
      </c>
      <c r="N189" s="104">
        <f t="shared" si="15"/>
        <v>0.67941840274614385</v>
      </c>
      <c r="O189" s="104">
        <f t="shared" si="15"/>
        <v>0.1126533954705949</v>
      </c>
      <c r="P189" s="104">
        <f t="shared" si="15"/>
        <v>0.13002623323696944</v>
      </c>
      <c r="Q189" s="104">
        <f t="shared" si="15"/>
        <v>-8.4598821111180694E-2</v>
      </c>
      <c r="R189" s="104">
        <f t="shared" si="15"/>
        <v>0.83749921034252761</v>
      </c>
      <c r="S189" s="104">
        <f t="shared" si="15"/>
        <v>0.1625007896574725</v>
      </c>
      <c r="T189" s="74"/>
      <c r="U189" s="74"/>
    </row>
    <row r="190" spans="1:21" x14ac:dyDescent="0.2">
      <c r="A190" s="64">
        <v>1971</v>
      </c>
      <c r="B190" s="102">
        <f t="shared" si="14"/>
        <v>0.76261786849371671</v>
      </c>
      <c r="C190" s="102">
        <f t="shared" si="14"/>
        <v>0.23738213150628326</v>
      </c>
      <c r="D190" s="106">
        <f t="shared" si="14"/>
        <v>1</v>
      </c>
      <c r="E190" s="102">
        <f t="shared" si="14"/>
        <v>0.64896666407723447</v>
      </c>
      <c r="F190" s="102">
        <f t="shared" si="14"/>
        <v>8.7651026236176821E-2</v>
      </c>
      <c r="G190" s="102">
        <f t="shared" si="14"/>
        <v>0.17339700551787823</v>
      </c>
      <c r="H190" s="102">
        <f t="shared" si="14"/>
        <v>-7.9680981221205191E-2</v>
      </c>
      <c r="I190" s="102">
        <f t="shared" si="14"/>
        <v>0.83033371461008432</v>
      </c>
      <c r="J190" s="102">
        <f t="shared" si="14"/>
        <v>0.16966628538991563</v>
      </c>
      <c r="K190" s="104">
        <f t="shared" si="15"/>
        <v>0.77296002945153564</v>
      </c>
      <c r="L190" s="104">
        <f t="shared" si="15"/>
        <v>0.22703997054846442</v>
      </c>
      <c r="M190" s="107">
        <f t="shared" si="15"/>
        <v>1</v>
      </c>
      <c r="N190" s="104">
        <f t="shared" si="15"/>
        <v>0.64273208808639826</v>
      </c>
      <c r="O190" s="104">
        <f t="shared" si="15"/>
        <v>0.1180245646806992</v>
      </c>
      <c r="P190" s="104">
        <f t="shared" si="15"/>
        <v>0.14097298393544794</v>
      </c>
      <c r="Q190" s="104">
        <f t="shared" si="15"/>
        <v>-6.5574594667784189E-2</v>
      </c>
      <c r="R190" s="104">
        <f t="shared" si="15"/>
        <v>0.8361550420347611</v>
      </c>
      <c r="S190" s="104">
        <f t="shared" si="15"/>
        <v>0.16384495796523887</v>
      </c>
      <c r="T190" s="74"/>
      <c r="U190" s="74"/>
    </row>
    <row r="191" spans="1:21" x14ac:dyDescent="0.2">
      <c r="A191" s="64">
        <v>1972</v>
      </c>
      <c r="B191" s="102">
        <f t="shared" si="14"/>
        <v>0.76506586352515726</v>
      </c>
      <c r="C191" s="102">
        <f t="shared" si="14"/>
        <v>0.23493413647484276</v>
      </c>
      <c r="D191" s="106">
        <f t="shared" si="14"/>
        <v>1</v>
      </c>
      <c r="E191" s="102">
        <f t="shared" si="14"/>
        <v>0.63173451858125373</v>
      </c>
      <c r="F191" s="102">
        <f t="shared" si="14"/>
        <v>9.1200448328289802E-2</v>
      </c>
      <c r="G191" s="102">
        <f t="shared" si="14"/>
        <v>0.17233577849115314</v>
      </c>
      <c r="H191" s="102">
        <f t="shared" si="14"/>
        <v>-8.7289606491971913E-2</v>
      </c>
      <c r="I191" s="102">
        <f t="shared" si="14"/>
        <v>0.80798113890872481</v>
      </c>
      <c r="J191" s="102">
        <f t="shared" si="14"/>
        <v>0.19201886109127519</v>
      </c>
      <c r="K191" s="104">
        <f t="shared" si="15"/>
        <v>0.78573525057079041</v>
      </c>
      <c r="L191" s="104">
        <f t="shared" si="15"/>
        <v>0.21426474942920945</v>
      </c>
      <c r="M191" s="107">
        <f t="shared" si="15"/>
        <v>1</v>
      </c>
      <c r="N191" s="104">
        <f t="shared" si="15"/>
        <v>0.63185623198399199</v>
      </c>
      <c r="O191" s="104">
        <f t="shared" si="15"/>
        <v>0.11871135242596002</v>
      </c>
      <c r="P191" s="104">
        <f t="shared" si="15"/>
        <v>0.13923401169575533</v>
      </c>
      <c r="Q191" s="104">
        <f t="shared" si="15"/>
        <v>-7.0476946789744269E-2</v>
      </c>
      <c r="R191" s="104">
        <f t="shared" si="15"/>
        <v>0.81932464931596294</v>
      </c>
      <c r="S191" s="104">
        <f t="shared" si="15"/>
        <v>0.18067535068403684</v>
      </c>
      <c r="T191" s="74"/>
      <c r="U191" s="74"/>
    </row>
    <row r="192" spans="1:21" x14ac:dyDescent="0.2">
      <c r="A192" s="64">
        <v>1973</v>
      </c>
      <c r="B192" s="102">
        <f t="shared" si="14"/>
        <v>0.76375167920604126</v>
      </c>
      <c r="C192" s="102">
        <f t="shared" si="14"/>
        <v>0.23624832079395874</v>
      </c>
      <c r="D192" s="106">
        <f t="shared" si="14"/>
        <v>1</v>
      </c>
      <c r="E192" s="102">
        <f t="shared" si="14"/>
        <v>0.61416748917042108</v>
      </c>
      <c r="F192" s="102">
        <f t="shared" si="14"/>
        <v>8.8244352687400177E-2</v>
      </c>
      <c r="G192" s="102">
        <f t="shared" si="14"/>
        <v>0.17396138630241567</v>
      </c>
      <c r="H192" s="102">
        <f t="shared" si="14"/>
        <v>-7.1694020409675568E-2</v>
      </c>
      <c r="I192" s="102">
        <f t="shared" si="14"/>
        <v>0.80467920775056134</v>
      </c>
      <c r="J192" s="102">
        <f t="shared" si="14"/>
        <v>0.19532079224943871</v>
      </c>
      <c r="K192" s="104">
        <f t="shared" si="15"/>
        <v>0.78739797511402165</v>
      </c>
      <c r="L192" s="104">
        <f t="shared" si="15"/>
        <v>0.2126020248859784</v>
      </c>
      <c r="M192" s="107">
        <f t="shared" si="15"/>
        <v>1</v>
      </c>
      <c r="N192" s="104">
        <f t="shared" si="15"/>
        <v>0.61219610526567114</v>
      </c>
      <c r="O192" s="104">
        <f t="shared" si="15"/>
        <v>0.11713822449221187</v>
      </c>
      <c r="P192" s="104">
        <f t="shared" si="15"/>
        <v>0.14051181036059351</v>
      </c>
      <c r="Q192" s="104">
        <f t="shared" si="15"/>
        <v>-5.0941757531404494E-2</v>
      </c>
      <c r="R192" s="104">
        <f t="shared" si="15"/>
        <v>0.8189043825870721</v>
      </c>
      <c r="S192" s="104">
        <f t="shared" si="15"/>
        <v>0.18109561741292798</v>
      </c>
      <c r="T192" s="74"/>
      <c r="U192" s="74"/>
    </row>
    <row r="193" spans="1:21" x14ac:dyDescent="0.2">
      <c r="A193" s="64">
        <v>1974</v>
      </c>
      <c r="B193" s="102">
        <f t="shared" si="14"/>
        <v>0.71241236339386471</v>
      </c>
      <c r="C193" s="102">
        <f t="shared" si="14"/>
        <v>0.28758763660613523</v>
      </c>
      <c r="D193" s="106">
        <f t="shared" si="14"/>
        <v>1</v>
      </c>
      <c r="E193" s="102">
        <f t="shared" si="14"/>
        <v>0.62173288377653402</v>
      </c>
      <c r="F193" s="102">
        <f t="shared" si="14"/>
        <v>8.4373053129490172E-2</v>
      </c>
      <c r="G193" s="102">
        <f t="shared" si="14"/>
        <v>0.17593950864726493</v>
      </c>
      <c r="H193" s="102">
        <f t="shared" si="14"/>
        <v>-7.8098471003382283E-2</v>
      </c>
      <c r="I193" s="102">
        <f t="shared" si="14"/>
        <v>0.80394697454990671</v>
      </c>
      <c r="J193" s="102">
        <f t="shared" si="14"/>
        <v>0.19605302545009312</v>
      </c>
      <c r="K193" s="104">
        <f t="shared" si="15"/>
        <v>0.77971352347064105</v>
      </c>
      <c r="L193" s="104">
        <f t="shared" si="15"/>
        <v>0.2202864765293589</v>
      </c>
      <c r="M193" s="107">
        <f t="shared" si="15"/>
        <v>1</v>
      </c>
      <c r="N193" s="104">
        <f t="shared" si="15"/>
        <v>0.60356596695845477</v>
      </c>
      <c r="O193" s="104">
        <f t="shared" si="15"/>
        <v>0.11917858308509434</v>
      </c>
      <c r="P193" s="104">
        <f t="shared" si="15"/>
        <v>0.1446768122370603</v>
      </c>
      <c r="Q193" s="104">
        <f t="shared" si="15"/>
        <v>-5.1566459190478142E-2</v>
      </c>
      <c r="R193" s="104">
        <f t="shared" si="15"/>
        <v>0.81585490309013142</v>
      </c>
      <c r="S193" s="104">
        <f t="shared" si="15"/>
        <v>0.18414509690986861</v>
      </c>
      <c r="T193" s="74"/>
      <c r="U193" s="74"/>
    </row>
    <row r="194" spans="1:21" x14ac:dyDescent="0.2">
      <c r="A194" s="64">
        <v>1975</v>
      </c>
      <c r="B194" s="102">
        <f t="shared" si="14"/>
        <v>0.75564419104891722</v>
      </c>
      <c r="C194" s="102">
        <f t="shared" si="14"/>
        <v>0.24435580895108275</v>
      </c>
      <c r="D194" s="106">
        <f t="shared" si="14"/>
        <v>1</v>
      </c>
      <c r="E194" s="102">
        <f t="shared" si="14"/>
        <v>0.63875259059360989</v>
      </c>
      <c r="F194" s="102">
        <f t="shared" si="14"/>
        <v>9.5302273521428754E-2</v>
      </c>
      <c r="G194" s="102">
        <f t="shared" si="14"/>
        <v>0.17079919935048835</v>
      </c>
      <c r="H194" s="102">
        <f t="shared" si="14"/>
        <v>-9.3472249494585727E-2</v>
      </c>
      <c r="I194" s="102">
        <f t="shared" si="14"/>
        <v>0.81138181397094133</v>
      </c>
      <c r="J194" s="102">
        <f t="shared" si="14"/>
        <v>0.18861818602905875</v>
      </c>
      <c r="K194" s="104">
        <f t="shared" si="15"/>
        <v>0.79589926766998276</v>
      </c>
      <c r="L194" s="104">
        <f t="shared" si="15"/>
        <v>0.20410073233001719</v>
      </c>
      <c r="M194" s="107">
        <f t="shared" si="15"/>
        <v>1</v>
      </c>
      <c r="N194" s="104">
        <f t="shared" si="15"/>
        <v>0.61652464803673079</v>
      </c>
      <c r="O194" s="104">
        <f t="shared" si="15"/>
        <v>0.12589714919570227</v>
      </c>
      <c r="P194" s="104">
        <f t="shared" si="15"/>
        <v>0.14285667772551144</v>
      </c>
      <c r="Q194" s="104">
        <f t="shared" si="15"/>
        <v>-6.5749900779517811E-2</v>
      </c>
      <c r="R194" s="104">
        <f t="shared" si="15"/>
        <v>0.81952857417842662</v>
      </c>
      <c r="S194" s="104">
        <f t="shared" si="15"/>
        <v>0.18047142582157336</v>
      </c>
      <c r="T194" s="74"/>
      <c r="U194" s="74"/>
    </row>
    <row r="195" spans="1:21" x14ac:dyDescent="0.2">
      <c r="A195" s="64">
        <v>1976</v>
      </c>
      <c r="B195" s="102">
        <f t="shared" ref="B195:J210" si="16">B21/$D21</f>
        <v>0.77347707279257083</v>
      </c>
      <c r="C195" s="102">
        <f t="shared" si="16"/>
        <v>0.22652292720742931</v>
      </c>
      <c r="D195" s="106">
        <f t="shared" si="16"/>
        <v>1</v>
      </c>
      <c r="E195" s="102">
        <f t="shared" si="16"/>
        <v>0.60566868100468529</v>
      </c>
      <c r="F195" s="102">
        <f t="shared" si="16"/>
        <v>0.10248852583082085</v>
      </c>
      <c r="G195" s="102">
        <f t="shared" si="16"/>
        <v>0.18637105350704194</v>
      </c>
      <c r="H195" s="102">
        <f t="shared" si="16"/>
        <v>-8.0192426711646572E-2</v>
      </c>
      <c r="I195" s="102">
        <f t="shared" si="16"/>
        <v>0.81433583363090145</v>
      </c>
      <c r="J195" s="102">
        <f t="shared" si="16"/>
        <v>0.1856641663690986</v>
      </c>
      <c r="K195" s="104">
        <f t="shared" ref="K195:S210" si="17">K21/$M21</f>
        <v>0.7798172841423423</v>
      </c>
      <c r="L195" s="104">
        <f t="shared" si="17"/>
        <v>0.22018271585765781</v>
      </c>
      <c r="M195" s="107">
        <f t="shared" si="17"/>
        <v>1</v>
      </c>
      <c r="N195" s="104">
        <f t="shared" si="17"/>
        <v>0.59633842729948283</v>
      </c>
      <c r="O195" s="104">
        <f t="shared" si="17"/>
        <v>0.12602661091619907</v>
      </c>
      <c r="P195" s="104">
        <f t="shared" si="17"/>
        <v>0.16408032986483845</v>
      </c>
      <c r="Q195" s="104">
        <f t="shared" si="17"/>
        <v>-6.310687254686137E-2</v>
      </c>
      <c r="R195" s="104">
        <f t="shared" si="17"/>
        <v>0.8233384955336589</v>
      </c>
      <c r="S195" s="104">
        <f t="shared" si="17"/>
        <v>0.17666150446634116</v>
      </c>
      <c r="T195" s="74"/>
      <c r="U195" s="74"/>
    </row>
    <row r="196" spans="1:21" x14ac:dyDescent="0.2">
      <c r="A196" s="64">
        <v>1977</v>
      </c>
      <c r="B196" s="102">
        <f t="shared" si="16"/>
        <v>0.76639543676070709</v>
      </c>
      <c r="C196" s="102">
        <f t="shared" si="16"/>
        <v>0.23360456323929296</v>
      </c>
      <c r="D196" s="106">
        <f t="shared" si="16"/>
        <v>1</v>
      </c>
      <c r="E196" s="102">
        <f t="shared" si="16"/>
        <v>0.58987166787179679</v>
      </c>
      <c r="F196" s="102">
        <f t="shared" si="16"/>
        <v>0.10148622250958503</v>
      </c>
      <c r="G196" s="102">
        <f t="shared" si="16"/>
        <v>0.17620695118591023</v>
      </c>
      <c r="H196" s="102">
        <f t="shared" si="16"/>
        <v>-6.4001458858037152E-2</v>
      </c>
      <c r="I196" s="102">
        <f t="shared" si="16"/>
        <v>0.80356338270925476</v>
      </c>
      <c r="J196" s="102">
        <f t="shared" si="16"/>
        <v>0.19643661729074513</v>
      </c>
      <c r="K196" s="104">
        <f t="shared" si="17"/>
        <v>0.75513131512572707</v>
      </c>
      <c r="L196" s="104">
        <f t="shared" si="17"/>
        <v>0.24486868487427291</v>
      </c>
      <c r="M196" s="107">
        <f t="shared" si="17"/>
        <v>1</v>
      </c>
      <c r="N196" s="104">
        <f t="shared" si="17"/>
        <v>0.60255799101499674</v>
      </c>
      <c r="O196" s="104">
        <f t="shared" si="17"/>
        <v>0.12186940668729405</v>
      </c>
      <c r="P196" s="104">
        <f t="shared" si="17"/>
        <v>0.16403160892331345</v>
      </c>
      <c r="Q196" s="104">
        <f t="shared" si="17"/>
        <v>-5.8351046022263285E-2</v>
      </c>
      <c r="R196" s="104">
        <f t="shared" si="17"/>
        <v>0.83010796060334091</v>
      </c>
      <c r="S196" s="104">
        <f t="shared" si="17"/>
        <v>0.16989203939665909</v>
      </c>
      <c r="T196" s="74"/>
      <c r="U196" s="74"/>
    </row>
    <row r="197" spans="1:21" x14ac:dyDescent="0.2">
      <c r="A197" s="64">
        <v>1978</v>
      </c>
      <c r="B197" s="102">
        <f t="shared" si="16"/>
        <v>0.76789292835527934</v>
      </c>
      <c r="C197" s="102">
        <f t="shared" si="16"/>
        <v>0.23210707164472064</v>
      </c>
      <c r="D197" s="106">
        <f t="shared" si="16"/>
        <v>1</v>
      </c>
      <c r="E197" s="102">
        <f t="shared" si="16"/>
        <v>0.61266343173372295</v>
      </c>
      <c r="F197" s="102">
        <f t="shared" si="16"/>
        <v>0.10680707104983587</v>
      </c>
      <c r="G197" s="102">
        <f t="shared" si="16"/>
        <v>0.1817698854613895</v>
      </c>
      <c r="H197" s="102">
        <f t="shared" si="16"/>
        <v>-8.0923899636653709E-2</v>
      </c>
      <c r="I197" s="102">
        <f t="shared" si="16"/>
        <v>0.82031648860829465</v>
      </c>
      <c r="J197" s="102">
        <f t="shared" si="16"/>
        <v>0.17968351139170535</v>
      </c>
      <c r="K197" s="104">
        <f t="shared" si="17"/>
        <v>0.7529874561796609</v>
      </c>
      <c r="L197" s="104">
        <f t="shared" si="17"/>
        <v>0.2470125438203391</v>
      </c>
      <c r="M197" s="107">
        <f t="shared" si="17"/>
        <v>1</v>
      </c>
      <c r="N197" s="104">
        <f t="shared" si="17"/>
        <v>0.61265666043600142</v>
      </c>
      <c r="O197" s="104">
        <f t="shared" si="17"/>
        <v>0.11854773994638884</v>
      </c>
      <c r="P197" s="104">
        <f t="shared" si="17"/>
        <v>0.16643528641326744</v>
      </c>
      <c r="Q197" s="104">
        <f t="shared" si="17"/>
        <v>-7.2903225160124333E-2</v>
      </c>
      <c r="R197" s="104">
        <f t="shared" si="17"/>
        <v>0.82473646163553316</v>
      </c>
      <c r="S197" s="104">
        <f t="shared" si="17"/>
        <v>0.17526353836446662</v>
      </c>
      <c r="T197" s="74"/>
      <c r="U197" s="74"/>
    </row>
    <row r="198" spans="1:21" x14ac:dyDescent="0.2">
      <c r="A198" s="64">
        <v>1979</v>
      </c>
      <c r="B198" s="102">
        <f t="shared" si="16"/>
        <v>0.76218812278214476</v>
      </c>
      <c r="C198" s="102">
        <f t="shared" si="16"/>
        <v>0.23781187721785516</v>
      </c>
      <c r="D198" s="106">
        <f t="shared" si="16"/>
        <v>1</v>
      </c>
      <c r="E198" s="102">
        <f t="shared" si="16"/>
        <v>0.60183641187217352</v>
      </c>
      <c r="F198" s="102">
        <f t="shared" si="16"/>
        <v>0.1140039002959192</v>
      </c>
      <c r="G198" s="102">
        <f t="shared" si="16"/>
        <v>0.20503662216333365</v>
      </c>
      <c r="H198" s="102">
        <f t="shared" si="16"/>
        <v>-9.1261859882576665E-2</v>
      </c>
      <c r="I198" s="102">
        <f t="shared" si="16"/>
        <v>0.82961507444884974</v>
      </c>
      <c r="J198" s="102">
        <f t="shared" si="16"/>
        <v>0.1703849255511502</v>
      </c>
      <c r="K198" s="104">
        <f t="shared" si="17"/>
        <v>0.75658962187607193</v>
      </c>
      <c r="L198" s="104">
        <f t="shared" si="17"/>
        <v>0.24341037812392802</v>
      </c>
      <c r="M198" s="107">
        <f t="shared" si="17"/>
        <v>1</v>
      </c>
      <c r="N198" s="104">
        <f t="shared" si="17"/>
        <v>0.60066307941385555</v>
      </c>
      <c r="O198" s="104">
        <f t="shared" si="17"/>
        <v>0.12226461998638929</v>
      </c>
      <c r="P198" s="104">
        <f t="shared" si="17"/>
        <v>0.18372065451713887</v>
      </c>
      <c r="Q198" s="104">
        <f t="shared" si="17"/>
        <v>-7.9931043995291426E-2</v>
      </c>
      <c r="R198" s="104">
        <f t="shared" si="17"/>
        <v>0.82671730992209247</v>
      </c>
      <c r="S198" s="104">
        <f t="shared" si="17"/>
        <v>0.17328269007790764</v>
      </c>
      <c r="T198" s="74"/>
      <c r="U198" s="74"/>
    </row>
    <row r="199" spans="1:21" x14ac:dyDescent="0.2">
      <c r="A199" s="64">
        <v>1980</v>
      </c>
      <c r="B199" s="102">
        <f t="shared" si="16"/>
        <v>0.76401678739963985</v>
      </c>
      <c r="C199" s="102">
        <f t="shared" si="16"/>
        <v>0.23598321260036012</v>
      </c>
      <c r="D199" s="106">
        <f t="shared" si="16"/>
        <v>1</v>
      </c>
      <c r="E199" s="102">
        <f t="shared" si="16"/>
        <v>0.59103015152100602</v>
      </c>
      <c r="F199" s="102">
        <f t="shared" si="16"/>
        <v>0.11534382474756033</v>
      </c>
      <c r="G199" s="102">
        <f t="shared" si="16"/>
        <v>0.18769143189974546</v>
      </c>
      <c r="H199" s="102">
        <f t="shared" si="16"/>
        <v>-6.2036448775742228E-2</v>
      </c>
      <c r="I199" s="102">
        <f t="shared" si="16"/>
        <v>0.83202895939256949</v>
      </c>
      <c r="J199" s="102">
        <f t="shared" si="16"/>
        <v>0.16797104060743043</v>
      </c>
      <c r="K199" s="104">
        <f t="shared" si="17"/>
        <v>0.76431548349032485</v>
      </c>
      <c r="L199" s="104">
        <f t="shared" si="17"/>
        <v>0.23568451650967515</v>
      </c>
      <c r="M199" s="107">
        <f t="shared" si="17"/>
        <v>1</v>
      </c>
      <c r="N199" s="104">
        <f t="shared" si="17"/>
        <v>0.59133828631577745</v>
      </c>
      <c r="O199" s="104">
        <f t="shared" si="17"/>
        <v>0.12437454021037338</v>
      </c>
      <c r="P199" s="104">
        <f t="shared" si="17"/>
        <v>0.16686134944712244</v>
      </c>
      <c r="Q199" s="104">
        <f t="shared" si="17"/>
        <v>-4.8772861810811675E-2</v>
      </c>
      <c r="R199" s="104">
        <f t="shared" si="17"/>
        <v>0.8338013141624615</v>
      </c>
      <c r="S199" s="104">
        <f t="shared" si="17"/>
        <v>0.16619868583753838</v>
      </c>
      <c r="T199" s="74"/>
      <c r="U199" s="74"/>
    </row>
    <row r="200" spans="1:21" x14ac:dyDescent="0.2">
      <c r="A200" s="64">
        <v>1981</v>
      </c>
      <c r="B200" s="102">
        <f t="shared" si="16"/>
        <v>0.71217663168574952</v>
      </c>
      <c r="C200" s="102">
        <f t="shared" si="16"/>
        <v>0.28782336831425054</v>
      </c>
      <c r="D200" s="106">
        <f t="shared" si="16"/>
        <v>1</v>
      </c>
      <c r="E200" s="102">
        <f t="shared" si="16"/>
        <v>0.50552132921926907</v>
      </c>
      <c r="F200" s="102">
        <f t="shared" si="16"/>
        <v>9.2865026070503204E-2</v>
      </c>
      <c r="G200" s="102">
        <f t="shared" si="16"/>
        <v>0.17613453128807555</v>
      </c>
      <c r="H200" s="102">
        <f t="shared" si="16"/>
        <v>-3.0383227264936825E-2</v>
      </c>
      <c r="I200" s="102">
        <f t="shared" si="16"/>
        <v>0.74413765931291109</v>
      </c>
      <c r="J200" s="102">
        <f t="shared" si="16"/>
        <v>0.25586234068708902</v>
      </c>
      <c r="K200" s="104">
        <f t="shared" si="17"/>
        <v>0.8114247860280287</v>
      </c>
      <c r="L200" s="104">
        <f t="shared" si="17"/>
        <v>0.18857521397197125</v>
      </c>
      <c r="M200" s="107">
        <f t="shared" si="17"/>
        <v>1</v>
      </c>
      <c r="N200" s="104">
        <f t="shared" si="17"/>
        <v>0.58750314334076748</v>
      </c>
      <c r="O200" s="104">
        <f t="shared" si="17"/>
        <v>0.1275176454326141</v>
      </c>
      <c r="P200" s="104">
        <f t="shared" si="17"/>
        <v>0.1361001910670073</v>
      </c>
      <c r="Q200" s="104">
        <f t="shared" si="17"/>
        <v>-5.171960569064353E-2</v>
      </c>
      <c r="R200" s="104">
        <f t="shared" si="17"/>
        <v>0.79940137414974544</v>
      </c>
      <c r="S200" s="104">
        <f t="shared" si="17"/>
        <v>0.20059862585025462</v>
      </c>
      <c r="T200" s="74"/>
      <c r="U200" s="74"/>
    </row>
    <row r="201" spans="1:21" x14ac:dyDescent="0.2">
      <c r="A201" s="64">
        <v>1982</v>
      </c>
      <c r="B201" s="102">
        <f t="shared" si="16"/>
        <v>0.73870647423755387</v>
      </c>
      <c r="C201" s="102">
        <f t="shared" si="16"/>
        <v>0.26129352576244602</v>
      </c>
      <c r="D201" s="106">
        <f t="shared" si="16"/>
        <v>1</v>
      </c>
      <c r="E201" s="102">
        <f t="shared" si="16"/>
        <v>0.50426678438983885</v>
      </c>
      <c r="F201" s="102">
        <f t="shared" si="16"/>
        <v>8.9087269116044268E-2</v>
      </c>
      <c r="G201" s="102">
        <f t="shared" si="16"/>
        <v>0.15427725036803178</v>
      </c>
      <c r="H201" s="102">
        <f t="shared" si="16"/>
        <v>-2.4160895421612715E-2</v>
      </c>
      <c r="I201" s="102">
        <f t="shared" si="16"/>
        <v>0.72347040845230215</v>
      </c>
      <c r="J201" s="102">
        <f t="shared" si="16"/>
        <v>0.27652959154769774</v>
      </c>
      <c r="K201" s="104">
        <f t="shared" si="17"/>
        <v>0.82969892416853452</v>
      </c>
      <c r="L201" s="104">
        <f t="shared" si="17"/>
        <v>0.17030107583146553</v>
      </c>
      <c r="M201" s="107">
        <f t="shared" si="17"/>
        <v>1</v>
      </c>
      <c r="N201" s="104">
        <f t="shared" si="17"/>
        <v>0.58574355468201067</v>
      </c>
      <c r="O201" s="104">
        <f t="shared" si="17"/>
        <v>0.13705198608192046</v>
      </c>
      <c r="P201" s="104">
        <f t="shared" si="17"/>
        <v>0.10835865947248897</v>
      </c>
      <c r="Q201" s="104">
        <f t="shared" si="17"/>
        <v>-4.0314385313123445E-2</v>
      </c>
      <c r="R201" s="104">
        <f t="shared" si="17"/>
        <v>0.79083981492329669</v>
      </c>
      <c r="S201" s="104">
        <f t="shared" si="17"/>
        <v>0.20916018507670342</v>
      </c>
      <c r="T201" s="74"/>
      <c r="U201" s="74"/>
    </row>
    <row r="202" spans="1:21" x14ac:dyDescent="0.2">
      <c r="A202" s="64">
        <v>1983</v>
      </c>
      <c r="B202" s="102">
        <f t="shared" si="16"/>
        <v>0.7641938574115017</v>
      </c>
      <c r="C202" s="102">
        <f t="shared" si="16"/>
        <v>0.2358061425884983</v>
      </c>
      <c r="D202" s="106">
        <f t="shared" si="16"/>
        <v>1</v>
      </c>
      <c r="E202" s="102">
        <f t="shared" si="16"/>
        <v>0.55434611333587702</v>
      </c>
      <c r="F202" s="102">
        <f t="shared" si="16"/>
        <v>9.5615054688339321E-2</v>
      </c>
      <c r="G202" s="102">
        <f t="shared" si="16"/>
        <v>0.14136788977182435</v>
      </c>
      <c r="H202" s="102">
        <f t="shared" si="16"/>
        <v>-1.9995978516681969E-2</v>
      </c>
      <c r="I202" s="102">
        <f t="shared" si="16"/>
        <v>0.77133307927935868</v>
      </c>
      <c r="J202" s="102">
        <f t="shared" si="16"/>
        <v>0.22866692072064124</v>
      </c>
      <c r="K202" s="104">
        <f t="shared" si="17"/>
        <v>0.81228818243633816</v>
      </c>
      <c r="L202" s="104">
        <f t="shared" si="17"/>
        <v>0.18771181756366179</v>
      </c>
      <c r="M202" s="107">
        <f t="shared" si="17"/>
        <v>1</v>
      </c>
      <c r="N202" s="104">
        <f t="shared" si="17"/>
        <v>0.58870545750080294</v>
      </c>
      <c r="O202" s="104">
        <f t="shared" si="17"/>
        <v>0.12660858014918039</v>
      </c>
      <c r="P202" s="104">
        <f t="shared" si="17"/>
        <v>0.11166960677068681</v>
      </c>
      <c r="Q202" s="104">
        <f t="shared" si="17"/>
        <v>-2.3444026358830368E-2</v>
      </c>
      <c r="R202" s="104">
        <f t="shared" si="17"/>
        <v>0.80353961806183982</v>
      </c>
      <c r="S202" s="104">
        <f t="shared" si="17"/>
        <v>0.19646038193816021</v>
      </c>
      <c r="T202" s="74"/>
      <c r="U202" s="74"/>
    </row>
    <row r="203" spans="1:21" x14ac:dyDescent="0.2">
      <c r="A203" s="64">
        <v>1984</v>
      </c>
      <c r="B203" s="102">
        <f t="shared" si="16"/>
        <v>0.77501007292844137</v>
      </c>
      <c r="C203" s="102">
        <f t="shared" si="16"/>
        <v>0.22498992707155865</v>
      </c>
      <c r="D203" s="106">
        <f t="shared" si="16"/>
        <v>1</v>
      </c>
      <c r="E203" s="102">
        <f t="shared" si="16"/>
        <v>0.56009698381739415</v>
      </c>
      <c r="F203" s="102">
        <f t="shared" si="16"/>
        <v>0.10118502917010905</v>
      </c>
      <c r="G203" s="102">
        <f t="shared" si="16"/>
        <v>0.15295637744867166</v>
      </c>
      <c r="H203" s="102">
        <f t="shared" si="16"/>
        <v>-3.9023995450860535E-2</v>
      </c>
      <c r="I203" s="102">
        <f t="shared" si="16"/>
        <v>0.7752143949853143</v>
      </c>
      <c r="J203" s="102">
        <f t="shared" si="16"/>
        <v>0.22478560501468572</v>
      </c>
      <c r="K203" s="104">
        <f t="shared" si="17"/>
        <v>0.8041664371336843</v>
      </c>
      <c r="L203" s="104">
        <f t="shared" si="17"/>
        <v>0.19583356286631579</v>
      </c>
      <c r="M203" s="107">
        <f t="shared" si="17"/>
        <v>1</v>
      </c>
      <c r="N203" s="104">
        <f t="shared" si="17"/>
        <v>0.58935202716524826</v>
      </c>
      <c r="O203" s="104">
        <f t="shared" si="17"/>
        <v>0.1226111719283961</v>
      </c>
      <c r="P203" s="104">
        <f t="shared" si="17"/>
        <v>0.13143600728113999</v>
      </c>
      <c r="Q203" s="104">
        <f t="shared" si="17"/>
        <v>-4.5000861558969069E-2</v>
      </c>
      <c r="R203" s="104">
        <f t="shared" si="17"/>
        <v>0.79839834481581529</v>
      </c>
      <c r="S203" s="104">
        <f t="shared" si="17"/>
        <v>0.20160165518418466</v>
      </c>
      <c r="T203" s="74"/>
      <c r="U203" s="74"/>
    </row>
    <row r="204" spans="1:21" x14ac:dyDescent="0.2">
      <c r="A204" s="64">
        <v>1985</v>
      </c>
      <c r="B204" s="102">
        <f t="shared" si="16"/>
        <v>0.77687791256060101</v>
      </c>
      <c r="C204" s="102">
        <f t="shared" si="16"/>
        <v>0.22312208743939888</v>
      </c>
      <c r="D204" s="106">
        <f t="shared" si="16"/>
        <v>1</v>
      </c>
      <c r="E204" s="102">
        <f t="shared" si="16"/>
        <v>0.57776067034098821</v>
      </c>
      <c r="F204" s="102">
        <f t="shared" si="16"/>
        <v>0.10471660525781012</v>
      </c>
      <c r="G204" s="102">
        <f t="shared" si="16"/>
        <v>0.1471497152314882</v>
      </c>
      <c r="H204" s="102">
        <f t="shared" si="16"/>
        <v>-4.0318081951275141E-2</v>
      </c>
      <c r="I204" s="102">
        <f t="shared" si="16"/>
        <v>0.78930890887901139</v>
      </c>
      <c r="J204" s="102">
        <f t="shared" si="16"/>
        <v>0.21069109112098858</v>
      </c>
      <c r="K204" s="104">
        <f t="shared" si="17"/>
        <v>0.79501877645903396</v>
      </c>
      <c r="L204" s="104">
        <f t="shared" si="17"/>
        <v>0.20498122354096615</v>
      </c>
      <c r="M204" s="107">
        <f t="shared" si="17"/>
        <v>1</v>
      </c>
      <c r="N204" s="104">
        <f t="shared" si="17"/>
        <v>0.59935975353001447</v>
      </c>
      <c r="O204" s="104">
        <f t="shared" si="17"/>
        <v>0.1212337285157426</v>
      </c>
      <c r="P204" s="104">
        <f t="shared" si="17"/>
        <v>0.1344801149749878</v>
      </c>
      <c r="Q204" s="104">
        <f t="shared" si="17"/>
        <v>-4.4777556433656752E-2</v>
      </c>
      <c r="R204" s="104">
        <f t="shared" si="17"/>
        <v>0.81029604058708804</v>
      </c>
      <c r="S204" s="104">
        <f t="shared" si="17"/>
        <v>0.18970395941291193</v>
      </c>
      <c r="T204" s="74"/>
      <c r="U204" s="74"/>
    </row>
    <row r="205" spans="1:21" x14ac:dyDescent="0.2">
      <c r="A205" s="64">
        <v>1986</v>
      </c>
      <c r="B205" s="102">
        <f t="shared" si="16"/>
        <v>0.78768470659165846</v>
      </c>
      <c r="C205" s="102">
        <f t="shared" si="16"/>
        <v>0.21231529340834149</v>
      </c>
      <c r="D205" s="106">
        <f t="shared" si="16"/>
        <v>1</v>
      </c>
      <c r="E205" s="102">
        <f t="shared" si="16"/>
        <v>0.55810512118187006</v>
      </c>
      <c r="F205" s="102">
        <f t="shared" si="16"/>
        <v>0.10242802763023157</v>
      </c>
      <c r="G205" s="102">
        <f t="shared" si="16"/>
        <v>0.14436328702754411</v>
      </c>
      <c r="H205" s="102">
        <f t="shared" si="16"/>
        <v>-1.7774491233961964E-2</v>
      </c>
      <c r="I205" s="102">
        <f t="shared" si="16"/>
        <v>0.78712194460568374</v>
      </c>
      <c r="J205" s="102">
        <f t="shared" si="16"/>
        <v>0.21287805539431623</v>
      </c>
      <c r="K205" s="104">
        <f t="shared" si="17"/>
        <v>0.77541724664023925</v>
      </c>
      <c r="L205" s="104">
        <f t="shared" si="17"/>
        <v>0.22458275335976075</v>
      </c>
      <c r="M205" s="107">
        <f t="shared" si="17"/>
        <v>1</v>
      </c>
      <c r="N205" s="104">
        <f t="shared" si="17"/>
        <v>0.58614794710842621</v>
      </c>
      <c r="O205" s="104">
        <f t="shared" si="17"/>
        <v>0.11445974786325391</v>
      </c>
      <c r="P205" s="104">
        <f t="shared" si="17"/>
        <v>0.13974455795742963</v>
      </c>
      <c r="Q205" s="104">
        <f t="shared" si="17"/>
        <v>-1.8121857879087919E-2</v>
      </c>
      <c r="R205" s="104">
        <f t="shared" si="17"/>
        <v>0.82223039505002182</v>
      </c>
      <c r="S205" s="104">
        <f t="shared" si="17"/>
        <v>0.17776960494997815</v>
      </c>
      <c r="T205" s="74"/>
      <c r="U205" s="74"/>
    </row>
    <row r="206" spans="1:21" x14ac:dyDescent="0.2">
      <c r="A206" s="64">
        <v>1987</v>
      </c>
      <c r="B206" s="102">
        <f t="shared" si="16"/>
        <v>0.76491789323404047</v>
      </c>
      <c r="C206" s="102">
        <f t="shared" si="16"/>
        <v>0.23508210676595956</v>
      </c>
      <c r="D206" s="106">
        <f t="shared" si="16"/>
        <v>1</v>
      </c>
      <c r="E206" s="102">
        <f t="shared" si="16"/>
        <v>0.55330460405375992</v>
      </c>
      <c r="F206" s="102">
        <f t="shared" si="16"/>
        <v>9.3194370761288448E-2</v>
      </c>
      <c r="G206" s="102">
        <f t="shared" si="16"/>
        <v>0.14727216691945325</v>
      </c>
      <c r="H206" s="102">
        <f t="shared" si="16"/>
        <v>2.1587017773305192E-3</v>
      </c>
      <c r="I206" s="102">
        <f t="shared" si="16"/>
        <v>0.79592984351183205</v>
      </c>
      <c r="J206" s="102">
        <f t="shared" si="16"/>
        <v>0.2040701564881679</v>
      </c>
      <c r="K206" s="104">
        <f t="shared" si="17"/>
        <v>0.75648608984134624</v>
      </c>
      <c r="L206" s="104">
        <f t="shared" si="17"/>
        <v>0.24351391015865384</v>
      </c>
      <c r="M206" s="107">
        <f t="shared" si="17"/>
        <v>1</v>
      </c>
      <c r="N206" s="104">
        <f t="shared" si="17"/>
        <v>0.55354932243797705</v>
      </c>
      <c r="O206" s="104">
        <f t="shared" si="17"/>
        <v>0.10678440611166763</v>
      </c>
      <c r="P206" s="104">
        <f t="shared" si="17"/>
        <v>0.14238265013209681</v>
      </c>
      <c r="Q206" s="104">
        <f t="shared" si="17"/>
        <v>2.157877567423258E-3</v>
      </c>
      <c r="R206" s="104">
        <f t="shared" si="17"/>
        <v>0.80487425624916475</v>
      </c>
      <c r="S206" s="104">
        <f t="shared" si="17"/>
        <v>0.1951257437508353</v>
      </c>
      <c r="T206" s="74"/>
      <c r="U206" s="74"/>
    </row>
    <row r="207" spans="1:21" x14ac:dyDescent="0.2">
      <c r="A207" s="64">
        <v>1988</v>
      </c>
      <c r="B207" s="102">
        <f t="shared" si="16"/>
        <v>0.7600326367320166</v>
      </c>
      <c r="C207" s="102">
        <f t="shared" si="16"/>
        <v>0.23996736326798335</v>
      </c>
      <c r="D207" s="106">
        <f t="shared" si="16"/>
        <v>1</v>
      </c>
      <c r="E207" s="102">
        <f t="shared" si="16"/>
        <v>0.54603948623587795</v>
      </c>
      <c r="F207" s="102">
        <f t="shared" si="16"/>
        <v>9.4688976615059983E-2</v>
      </c>
      <c r="G207" s="102">
        <f t="shared" si="16"/>
        <v>0.13855803536252551</v>
      </c>
      <c r="H207" s="102">
        <f t="shared" si="16"/>
        <v>-2.3444987689754783E-3</v>
      </c>
      <c r="I207" s="102">
        <f t="shared" si="16"/>
        <v>0.77694199944448794</v>
      </c>
      <c r="J207" s="102">
        <f t="shared" si="16"/>
        <v>0.22305800055551203</v>
      </c>
      <c r="K207" s="104">
        <f t="shared" si="17"/>
        <v>0.75738026683343407</v>
      </c>
      <c r="L207" s="104">
        <f t="shared" si="17"/>
        <v>0.24261973316656599</v>
      </c>
      <c r="M207" s="107">
        <f t="shared" si="17"/>
        <v>1</v>
      </c>
      <c r="N207" s="104">
        <f t="shared" si="17"/>
        <v>0.55060387067386007</v>
      </c>
      <c r="O207" s="104">
        <f t="shared" si="17"/>
        <v>0.10606987930358248</v>
      </c>
      <c r="P207" s="104">
        <f t="shared" si="17"/>
        <v>0.13530813794356572</v>
      </c>
      <c r="Q207" s="104">
        <f t="shared" si="17"/>
        <v>-2.2717587609713979E-3</v>
      </c>
      <c r="R207" s="104">
        <f t="shared" si="17"/>
        <v>0.7897101291600368</v>
      </c>
      <c r="S207" s="104">
        <f t="shared" si="17"/>
        <v>0.21028987083996312</v>
      </c>
      <c r="T207" s="74"/>
      <c r="U207" s="74"/>
    </row>
    <row r="208" spans="1:21" x14ac:dyDescent="0.2">
      <c r="A208" s="64">
        <v>1989</v>
      </c>
      <c r="B208" s="102">
        <f t="shared" si="16"/>
        <v>0.74576335628431623</v>
      </c>
      <c r="C208" s="102">
        <f t="shared" si="16"/>
        <v>0.25423664371568377</v>
      </c>
      <c r="D208" s="106">
        <f t="shared" si="16"/>
        <v>1</v>
      </c>
      <c r="E208" s="102">
        <f t="shared" si="16"/>
        <v>0.54056420305844466</v>
      </c>
      <c r="F208" s="102">
        <f t="shared" si="16"/>
        <v>0.10137375910955559</v>
      </c>
      <c r="G208" s="102">
        <f t="shared" si="16"/>
        <v>0.14009122659836037</v>
      </c>
      <c r="H208" s="102">
        <f t="shared" si="16"/>
        <v>-7.7705995757122734E-3</v>
      </c>
      <c r="I208" s="102">
        <f t="shared" si="16"/>
        <v>0.77425858919064838</v>
      </c>
      <c r="J208" s="102">
        <f t="shared" si="16"/>
        <v>0.22574141080935162</v>
      </c>
      <c r="K208" s="104">
        <f t="shared" si="17"/>
        <v>0.73841095160054349</v>
      </c>
      <c r="L208" s="104">
        <f t="shared" si="17"/>
        <v>0.26158904839945663</v>
      </c>
      <c r="M208" s="107">
        <f t="shared" si="17"/>
        <v>1</v>
      </c>
      <c r="N208" s="104">
        <f t="shared" si="17"/>
        <v>0.53391390857374454</v>
      </c>
      <c r="O208" s="104">
        <f t="shared" si="17"/>
        <v>0.10187220863107437</v>
      </c>
      <c r="P208" s="104">
        <f t="shared" si="17"/>
        <v>0.14383523606089102</v>
      </c>
      <c r="Q208" s="104">
        <f t="shared" si="17"/>
        <v>-7.2514362569233567E-3</v>
      </c>
      <c r="R208" s="104">
        <f t="shared" si="17"/>
        <v>0.77236991700878666</v>
      </c>
      <c r="S208" s="104">
        <f t="shared" si="17"/>
        <v>0.22763008299121343</v>
      </c>
      <c r="T208" s="74"/>
      <c r="U208" s="74"/>
    </row>
    <row r="209" spans="1:21" x14ac:dyDescent="0.2">
      <c r="A209" s="64">
        <v>1990</v>
      </c>
      <c r="B209" s="102">
        <f t="shared" si="16"/>
        <v>0.73377406311565418</v>
      </c>
      <c r="C209" s="102">
        <f t="shared" si="16"/>
        <v>0.26622593688434582</v>
      </c>
      <c r="D209" s="106">
        <f t="shared" si="16"/>
        <v>1</v>
      </c>
      <c r="E209" s="102">
        <f t="shared" si="16"/>
        <v>0.53500506498824141</v>
      </c>
      <c r="F209" s="102">
        <f t="shared" si="16"/>
        <v>0.10766968107875857</v>
      </c>
      <c r="G209" s="102">
        <f t="shared" si="16"/>
        <v>0.14750656403432616</v>
      </c>
      <c r="H209" s="102">
        <f t="shared" si="16"/>
        <v>-1.1919437171444704E-2</v>
      </c>
      <c r="I209" s="102">
        <f t="shared" si="16"/>
        <v>0.77826187292988136</v>
      </c>
      <c r="J209" s="102">
        <f t="shared" si="16"/>
        <v>0.22173812707011856</v>
      </c>
      <c r="K209" s="104">
        <f t="shared" si="17"/>
        <v>0.72759014627904983</v>
      </c>
      <c r="L209" s="104">
        <f t="shared" si="17"/>
        <v>0.27240985372095022</v>
      </c>
      <c r="M209" s="107">
        <f t="shared" si="17"/>
        <v>1</v>
      </c>
      <c r="N209" s="104">
        <f t="shared" si="17"/>
        <v>0.52403386526362572</v>
      </c>
      <c r="O209" s="104">
        <f t="shared" si="17"/>
        <v>9.8539362001315661E-2</v>
      </c>
      <c r="P209" s="104">
        <f t="shared" si="17"/>
        <v>0.15117613041473438</v>
      </c>
      <c r="Q209" s="104">
        <f t="shared" si="17"/>
        <v>-1.1055448377418928E-2</v>
      </c>
      <c r="R209" s="104">
        <f t="shared" si="17"/>
        <v>0.76269390930225678</v>
      </c>
      <c r="S209" s="104">
        <f t="shared" si="17"/>
        <v>0.23730609069774319</v>
      </c>
      <c r="T209" s="74"/>
      <c r="U209" s="74"/>
    </row>
    <row r="210" spans="1:21" x14ac:dyDescent="0.2">
      <c r="A210" s="64">
        <v>1991</v>
      </c>
      <c r="B210" s="102">
        <f t="shared" si="16"/>
        <v>0.72927741670293067</v>
      </c>
      <c r="C210" s="102">
        <f t="shared" si="16"/>
        <v>0.27072258329706939</v>
      </c>
      <c r="D210" s="106">
        <f t="shared" si="16"/>
        <v>1</v>
      </c>
      <c r="E210" s="102">
        <f t="shared" si="16"/>
        <v>0.52700543499691799</v>
      </c>
      <c r="F210" s="102">
        <f t="shared" si="16"/>
        <v>9.7446837158205152E-2</v>
      </c>
      <c r="G210" s="102">
        <f t="shared" si="16"/>
        <v>0.1299941840177577</v>
      </c>
      <c r="H210" s="102">
        <f t="shared" si="16"/>
        <v>8.0307324876219787E-4</v>
      </c>
      <c r="I210" s="102">
        <f t="shared" si="16"/>
        <v>0.75524952942164314</v>
      </c>
      <c r="J210" s="102">
        <f t="shared" si="16"/>
        <v>0.2447504705783653</v>
      </c>
      <c r="K210" s="104">
        <f t="shared" si="17"/>
        <v>0.72927741669645763</v>
      </c>
      <c r="L210" s="104">
        <f t="shared" si="17"/>
        <v>0.27072258330354232</v>
      </c>
      <c r="M210" s="107">
        <f t="shared" si="17"/>
        <v>1</v>
      </c>
      <c r="N210" s="104">
        <f t="shared" si="17"/>
        <v>0.52700543500951857</v>
      </c>
      <c r="O210" s="104">
        <f t="shared" si="17"/>
        <v>9.744683716053508E-2</v>
      </c>
      <c r="P210" s="104">
        <f t="shared" si="17"/>
        <v>0.12999418402086582</v>
      </c>
      <c r="Q210" s="104">
        <f t="shared" si="17"/>
        <v>8.0307324878139909E-4</v>
      </c>
      <c r="R210" s="104">
        <f t="shared" si="17"/>
        <v>0.75524952943970092</v>
      </c>
      <c r="S210" s="104">
        <f t="shared" si="17"/>
        <v>0.24475047058421723</v>
      </c>
      <c r="T210" s="74"/>
      <c r="U210" s="74"/>
    </row>
    <row r="211" spans="1:21" x14ac:dyDescent="0.2">
      <c r="A211" s="64">
        <v>1992</v>
      </c>
      <c r="B211" s="102">
        <f t="shared" ref="B211:J226" si="18">B37/$D37</f>
        <v>0.71508496692625456</v>
      </c>
      <c r="C211" s="102">
        <f t="shared" si="18"/>
        <v>0.28491503307374538</v>
      </c>
      <c r="D211" s="106">
        <f t="shared" si="18"/>
        <v>1</v>
      </c>
      <c r="E211" s="102">
        <f t="shared" si="18"/>
        <v>0.51450679792350573</v>
      </c>
      <c r="F211" s="102">
        <f t="shared" si="18"/>
        <v>8.8964534146989502E-2</v>
      </c>
      <c r="G211" s="102">
        <f t="shared" si="18"/>
        <v>0.14104912368272446</v>
      </c>
      <c r="H211" s="102">
        <f t="shared" si="18"/>
        <v>3.6534506349941874E-3</v>
      </c>
      <c r="I211" s="102">
        <f t="shared" si="18"/>
        <v>0.74817390638821391</v>
      </c>
      <c r="J211" s="102">
        <f t="shared" si="18"/>
        <v>0.25182609361178609</v>
      </c>
      <c r="K211" s="104">
        <f t="shared" ref="K211:S226" si="19">K37/$M37</f>
        <v>0.70434026178047326</v>
      </c>
      <c r="L211" s="104">
        <f t="shared" si="19"/>
        <v>0.29565973821952674</v>
      </c>
      <c r="M211" s="107">
        <f t="shared" si="19"/>
        <v>1</v>
      </c>
      <c r="N211" s="104">
        <f t="shared" si="19"/>
        <v>0.50988931512641911</v>
      </c>
      <c r="O211" s="104">
        <f t="shared" si="19"/>
        <v>8.8801241863530417E-2</v>
      </c>
      <c r="P211" s="104">
        <f t="shared" si="19"/>
        <v>0.14374579833424667</v>
      </c>
      <c r="Q211" s="104">
        <f t="shared" si="19"/>
        <v>4.2121906159465691E-3</v>
      </c>
      <c r="R211" s="104">
        <f t="shared" si="19"/>
        <v>0.74664854594014285</v>
      </c>
      <c r="S211" s="104">
        <f t="shared" si="19"/>
        <v>0.2533514540508135</v>
      </c>
      <c r="T211" s="74"/>
      <c r="U211" s="74"/>
    </row>
    <row r="212" spans="1:21" x14ac:dyDescent="0.2">
      <c r="A212" s="64">
        <v>1993</v>
      </c>
      <c r="B212" s="102">
        <f t="shared" si="18"/>
        <v>0.70303839901578302</v>
      </c>
      <c r="C212" s="102">
        <f t="shared" si="18"/>
        <v>0.29696160098421698</v>
      </c>
      <c r="D212" s="106">
        <f t="shared" si="18"/>
        <v>1</v>
      </c>
      <c r="E212" s="102">
        <f t="shared" si="18"/>
        <v>0.50921730478107696</v>
      </c>
      <c r="F212" s="102">
        <f t="shared" si="18"/>
        <v>9.2460082505299093E-2</v>
      </c>
      <c r="G212" s="102">
        <f t="shared" si="18"/>
        <v>0.1441175855492397</v>
      </c>
      <c r="H212" s="102">
        <f t="shared" si="18"/>
        <v>2.703791023508522E-3</v>
      </c>
      <c r="I212" s="102">
        <f t="shared" si="18"/>
        <v>0.74849876385912428</v>
      </c>
      <c r="J212" s="102">
        <f t="shared" si="18"/>
        <v>0.25150123614088082</v>
      </c>
      <c r="K212" s="104">
        <f t="shared" si="19"/>
        <v>0.69051534245574919</v>
      </c>
      <c r="L212" s="104">
        <f t="shared" si="19"/>
        <v>0.30948465754425075</v>
      </c>
      <c r="M212" s="107">
        <f t="shared" si="19"/>
        <v>1</v>
      </c>
      <c r="N212" s="104">
        <f t="shared" si="19"/>
        <v>0.5119557461412364</v>
      </c>
      <c r="O212" s="104">
        <f t="shared" si="19"/>
        <v>8.5022937690605649E-2</v>
      </c>
      <c r="P212" s="104">
        <f t="shared" si="19"/>
        <v>0.14727322128508616</v>
      </c>
      <c r="Q212" s="104">
        <f t="shared" si="19"/>
        <v>5.947801372442418E-3</v>
      </c>
      <c r="R212" s="104">
        <f t="shared" si="19"/>
        <v>0.75019970648937062</v>
      </c>
      <c r="S212" s="104">
        <f t="shared" si="19"/>
        <v>0.24980029351340988</v>
      </c>
      <c r="T212" s="74"/>
      <c r="U212" s="74"/>
    </row>
    <row r="213" spans="1:21" x14ac:dyDescent="0.2">
      <c r="A213" s="64">
        <v>1994</v>
      </c>
      <c r="B213" s="102">
        <f t="shared" si="18"/>
        <v>0.70855500523347803</v>
      </c>
      <c r="C213" s="102">
        <f t="shared" si="18"/>
        <v>0.29144499476652208</v>
      </c>
      <c r="D213" s="106">
        <f t="shared" si="18"/>
        <v>1</v>
      </c>
      <c r="E213" s="102">
        <f t="shared" si="18"/>
        <v>0.5081776604863778</v>
      </c>
      <c r="F213" s="102">
        <f t="shared" si="18"/>
        <v>9.7802255234876831E-2</v>
      </c>
      <c r="G213" s="102">
        <f t="shared" si="18"/>
        <v>0.13851197713178082</v>
      </c>
      <c r="H213" s="102">
        <f t="shared" si="18"/>
        <v>3.5387402934277386E-3</v>
      </c>
      <c r="I213" s="102">
        <f t="shared" si="18"/>
        <v>0.74803063314646323</v>
      </c>
      <c r="J213" s="102">
        <f t="shared" si="18"/>
        <v>0.25196936685353694</v>
      </c>
      <c r="K213" s="104">
        <f t="shared" si="19"/>
        <v>0.68957694096180377</v>
      </c>
      <c r="L213" s="104">
        <f t="shared" si="19"/>
        <v>0.31042305903819617</v>
      </c>
      <c r="M213" s="107">
        <f t="shared" si="19"/>
        <v>1</v>
      </c>
      <c r="N213" s="104">
        <f t="shared" si="19"/>
        <v>0.5216577090077108</v>
      </c>
      <c r="O213" s="104">
        <f t="shared" si="19"/>
        <v>8.2646686107526443E-2</v>
      </c>
      <c r="P213" s="104">
        <f t="shared" si="19"/>
        <v>0.14348874720443497</v>
      </c>
      <c r="Q213" s="104">
        <f t="shared" si="19"/>
        <v>4.8652734300825666E-3</v>
      </c>
      <c r="R213" s="104">
        <f t="shared" si="19"/>
        <v>0.75265841574975467</v>
      </c>
      <c r="S213" s="104">
        <f t="shared" si="19"/>
        <v>0.24734158423862165</v>
      </c>
      <c r="T213" s="74"/>
      <c r="U213" s="74"/>
    </row>
    <row r="214" spans="1:21" x14ac:dyDescent="0.2">
      <c r="A214" s="64">
        <v>1995</v>
      </c>
      <c r="B214" s="102">
        <f t="shared" si="18"/>
        <v>0.71242589697021019</v>
      </c>
      <c r="C214" s="102">
        <f t="shared" si="18"/>
        <v>0.28757410302978981</v>
      </c>
      <c r="D214" s="106">
        <f t="shared" si="18"/>
        <v>1</v>
      </c>
      <c r="E214" s="102">
        <f t="shared" si="18"/>
        <v>0.50620096309222906</v>
      </c>
      <c r="F214" s="102">
        <f t="shared" si="18"/>
        <v>9.6301936213219766E-2</v>
      </c>
      <c r="G214" s="102">
        <f t="shared" si="18"/>
        <v>0.13532783979578192</v>
      </c>
      <c r="H214" s="102">
        <f t="shared" si="18"/>
        <v>-5.3854822871723385E-3</v>
      </c>
      <c r="I214" s="102">
        <f t="shared" si="18"/>
        <v>0.73244525681405837</v>
      </c>
      <c r="J214" s="102">
        <f t="shared" si="18"/>
        <v>0.26755474318594163</v>
      </c>
      <c r="K214" s="104">
        <f t="shared" si="19"/>
        <v>0.69166124414623364</v>
      </c>
      <c r="L214" s="104">
        <f t="shared" si="19"/>
        <v>0.30833875585376641</v>
      </c>
      <c r="M214" s="107">
        <f t="shared" si="19"/>
        <v>1</v>
      </c>
      <c r="N214" s="104">
        <f t="shared" si="19"/>
        <v>0.51990671669470467</v>
      </c>
      <c r="O214" s="104">
        <f t="shared" si="19"/>
        <v>7.9506033256046313E-2</v>
      </c>
      <c r="P214" s="104">
        <f t="shared" si="19"/>
        <v>0.1420647097187861</v>
      </c>
      <c r="Q214" s="104">
        <f t="shared" si="19"/>
        <v>-6.6444787747127875E-3</v>
      </c>
      <c r="R214" s="104">
        <f t="shared" si="19"/>
        <v>0.73483298089482429</v>
      </c>
      <c r="S214" s="104">
        <f t="shared" si="19"/>
        <v>0.26516701922647601</v>
      </c>
      <c r="T214" s="74"/>
      <c r="U214" s="74"/>
    </row>
    <row r="215" spans="1:21" x14ac:dyDescent="0.2">
      <c r="A215" s="64">
        <v>1996</v>
      </c>
      <c r="B215" s="102">
        <f t="shared" si="18"/>
        <v>0.70034789752727378</v>
      </c>
      <c r="C215" s="102">
        <f t="shared" si="18"/>
        <v>0.29965210247272622</v>
      </c>
      <c r="D215" s="106">
        <f t="shared" si="18"/>
        <v>1</v>
      </c>
      <c r="E215" s="102">
        <f t="shared" si="18"/>
        <v>0.51881940638042712</v>
      </c>
      <c r="F215" s="102">
        <f t="shared" si="18"/>
        <v>9.4080262593892197E-2</v>
      </c>
      <c r="G215" s="102">
        <f t="shared" si="18"/>
        <v>0.12004333855038056</v>
      </c>
      <c r="H215" s="102">
        <f t="shared" si="18"/>
        <v>-8.2843258627822765E-3</v>
      </c>
      <c r="I215" s="102">
        <f t="shared" si="18"/>
        <v>0.72465868166191749</v>
      </c>
      <c r="J215" s="102">
        <f t="shared" si="18"/>
        <v>0.27534131833807951</v>
      </c>
      <c r="K215" s="104">
        <f t="shared" si="19"/>
        <v>0.68782537314972081</v>
      </c>
      <c r="L215" s="104">
        <f t="shared" si="19"/>
        <v>0.31217462685027925</v>
      </c>
      <c r="M215" s="107">
        <f t="shared" si="19"/>
        <v>1</v>
      </c>
      <c r="N215" s="104">
        <f t="shared" si="19"/>
        <v>0.52501874246870772</v>
      </c>
      <c r="O215" s="104">
        <f t="shared" si="19"/>
        <v>7.7898104975396981E-2</v>
      </c>
      <c r="P215" s="104">
        <f t="shared" si="19"/>
        <v>0.12905187890909914</v>
      </c>
      <c r="Q215" s="104">
        <f t="shared" si="19"/>
        <v>-9.4571922588574161E-3</v>
      </c>
      <c r="R215" s="104">
        <f t="shared" si="19"/>
        <v>0.72251153409434643</v>
      </c>
      <c r="S215" s="104">
        <f t="shared" si="19"/>
        <v>0.27748846588359705</v>
      </c>
      <c r="T215" s="74"/>
      <c r="U215" s="74"/>
    </row>
    <row r="216" spans="1:21" x14ac:dyDescent="0.2">
      <c r="A216" s="64">
        <v>1997</v>
      </c>
      <c r="B216" s="102">
        <f t="shared" si="18"/>
        <v>0.69162184339662691</v>
      </c>
      <c r="C216" s="102">
        <f t="shared" si="18"/>
        <v>0.30837815660337303</v>
      </c>
      <c r="D216" s="106">
        <f t="shared" si="18"/>
        <v>1</v>
      </c>
      <c r="E216" s="102">
        <f t="shared" si="18"/>
        <v>0.50269379059778596</v>
      </c>
      <c r="F216" s="102">
        <f t="shared" si="18"/>
        <v>9.0412452208443836E-2</v>
      </c>
      <c r="G216" s="102">
        <f t="shared" si="18"/>
        <v>0.12480588271349054</v>
      </c>
      <c r="H216" s="102">
        <f t="shared" si="18"/>
        <v>2.6913595267879755E-4</v>
      </c>
      <c r="I216" s="102">
        <f t="shared" si="18"/>
        <v>0.71818126147239902</v>
      </c>
      <c r="J216" s="102">
        <f t="shared" si="18"/>
        <v>0.28181873852760331</v>
      </c>
      <c r="K216" s="104">
        <f t="shared" si="19"/>
        <v>0.66970925548576365</v>
      </c>
      <c r="L216" s="104">
        <f t="shared" si="19"/>
        <v>0.3302907445142364</v>
      </c>
      <c r="M216" s="107">
        <f t="shared" si="19"/>
        <v>1</v>
      </c>
      <c r="N216" s="104">
        <f t="shared" si="19"/>
        <v>0.50911208984019007</v>
      </c>
      <c r="O216" s="104">
        <f t="shared" si="19"/>
        <v>7.5109419085629334E-2</v>
      </c>
      <c r="P216" s="104">
        <f t="shared" si="19"/>
        <v>0.1371918010884155</v>
      </c>
      <c r="Q216" s="104">
        <f t="shared" si="19"/>
        <v>5.7357972155886762E-4</v>
      </c>
      <c r="R216" s="104">
        <f t="shared" si="19"/>
        <v>0.72198688973579384</v>
      </c>
      <c r="S216" s="104">
        <f t="shared" si="19"/>
        <v>0.27801311023779124</v>
      </c>
      <c r="T216" s="74"/>
      <c r="U216" s="74"/>
    </row>
    <row r="217" spans="1:21" x14ac:dyDescent="0.2">
      <c r="A217" s="64">
        <v>1998</v>
      </c>
      <c r="B217" s="102">
        <f t="shared" si="18"/>
        <v>0.66627329509487632</v>
      </c>
      <c r="C217" s="102">
        <f t="shared" si="18"/>
        <v>0.33372670490512374</v>
      </c>
      <c r="D217" s="106">
        <f t="shared" si="18"/>
        <v>1</v>
      </c>
      <c r="E217" s="102">
        <f t="shared" si="18"/>
        <v>0.46126569673116991</v>
      </c>
      <c r="F217" s="102">
        <f t="shared" si="18"/>
        <v>8.6321330559768331E-2</v>
      </c>
      <c r="G217" s="102">
        <f t="shared" si="18"/>
        <v>0.13600573893758849</v>
      </c>
      <c r="H217" s="102">
        <f t="shared" si="18"/>
        <v>2.9866360787490569E-4</v>
      </c>
      <c r="I217" s="102">
        <f t="shared" si="18"/>
        <v>0.68389142983640172</v>
      </c>
      <c r="J217" s="102">
        <f t="shared" si="18"/>
        <v>0.31610857016359833</v>
      </c>
      <c r="K217" s="104">
        <f t="shared" si="19"/>
        <v>0.63700646809317396</v>
      </c>
      <c r="L217" s="104">
        <f t="shared" si="19"/>
        <v>0.36299353190682604</v>
      </c>
      <c r="M217" s="107">
        <f t="shared" si="19"/>
        <v>1</v>
      </c>
      <c r="N217" s="104">
        <f t="shared" si="19"/>
        <v>0.47085409318116361</v>
      </c>
      <c r="O217" s="104">
        <f t="shared" si="19"/>
        <v>6.7365026621141674E-2</v>
      </c>
      <c r="P217" s="104">
        <f t="shared" si="19"/>
        <v>0.15104305096970269</v>
      </c>
      <c r="Q217" s="104">
        <f t="shared" si="19"/>
        <v>6.0477612973434936E-4</v>
      </c>
      <c r="R217" s="104">
        <f t="shared" si="19"/>
        <v>0.68986694690174244</v>
      </c>
      <c r="S217" s="104">
        <f t="shared" si="19"/>
        <v>0.31013305311722067</v>
      </c>
      <c r="T217" s="74"/>
      <c r="U217" s="74"/>
    </row>
    <row r="218" spans="1:21" x14ac:dyDescent="0.2">
      <c r="A218" s="64">
        <f t="shared" ref="A218:A234" si="20">A217+1</f>
        <v>1999</v>
      </c>
      <c r="B218" s="102">
        <f t="shared" si="18"/>
        <v>0.68527356452924937</v>
      </c>
      <c r="C218" s="102">
        <f t="shared" si="18"/>
        <v>0.31472643547075058</v>
      </c>
      <c r="D218" s="106">
        <f t="shared" si="18"/>
        <v>1</v>
      </c>
      <c r="E218" s="102">
        <f t="shared" si="18"/>
        <v>0.44286720769745541</v>
      </c>
      <c r="F218" s="102">
        <f t="shared" si="18"/>
        <v>8.5828035673381403E-2</v>
      </c>
      <c r="G218" s="102">
        <f t="shared" si="18"/>
        <v>0.12320157912802079</v>
      </c>
      <c r="H218" s="102">
        <f t="shared" si="18"/>
        <v>-6.4909627655695959E-3</v>
      </c>
      <c r="I218" s="102">
        <f t="shared" si="18"/>
        <v>0.64540585973328812</v>
      </c>
      <c r="J218" s="102">
        <f t="shared" si="18"/>
        <v>0.35459414026671049</v>
      </c>
      <c r="K218" s="104">
        <f t="shared" si="19"/>
        <v>0.65427688751242719</v>
      </c>
      <c r="L218" s="104">
        <f t="shared" si="19"/>
        <v>0.34572311248757276</v>
      </c>
      <c r="M218" s="107">
        <f t="shared" si="19"/>
        <v>1</v>
      </c>
      <c r="N218" s="104">
        <f t="shared" si="19"/>
        <v>0.45658230550375484</v>
      </c>
      <c r="O218" s="104">
        <f t="shared" si="19"/>
        <v>6.5077146894390689E-2</v>
      </c>
      <c r="P218" s="104">
        <f t="shared" si="19"/>
        <v>0.13747699736183194</v>
      </c>
      <c r="Q218" s="104">
        <f t="shared" si="19"/>
        <v>-1.6118375140415031E-2</v>
      </c>
      <c r="R218" s="104">
        <f t="shared" si="19"/>
        <v>0.6430180746195624</v>
      </c>
      <c r="S218" s="104">
        <f t="shared" si="19"/>
        <v>0.35698192541228613</v>
      </c>
      <c r="T218" s="74"/>
      <c r="U218" s="74"/>
    </row>
    <row r="219" spans="1:21" x14ac:dyDescent="0.2">
      <c r="A219" s="64">
        <f t="shared" si="20"/>
        <v>2000</v>
      </c>
      <c r="B219" s="102">
        <f t="shared" si="18"/>
        <v>0.68603009416377747</v>
      </c>
      <c r="C219" s="102">
        <f t="shared" si="18"/>
        <v>0.31396990583622242</v>
      </c>
      <c r="D219" s="106">
        <f t="shared" si="18"/>
        <v>1</v>
      </c>
      <c r="E219" s="102">
        <f t="shared" si="18"/>
        <v>0.45930719678270759</v>
      </c>
      <c r="F219" s="102">
        <f t="shared" si="18"/>
        <v>9.1105284830308095E-2</v>
      </c>
      <c r="G219" s="102">
        <f t="shared" si="18"/>
        <v>0.12199659770912032</v>
      </c>
      <c r="H219" s="102">
        <f t="shared" si="18"/>
        <v>-5.9769541403260403E-3</v>
      </c>
      <c r="I219" s="102">
        <f t="shared" si="18"/>
        <v>0.66643212518180994</v>
      </c>
      <c r="J219" s="102">
        <f t="shared" si="18"/>
        <v>0.33356787492847195</v>
      </c>
      <c r="K219" s="104">
        <f t="shared" si="19"/>
        <v>0.66422822763505285</v>
      </c>
      <c r="L219" s="104">
        <f t="shared" si="19"/>
        <v>0.33577177236494726</v>
      </c>
      <c r="M219" s="107">
        <f t="shared" si="19"/>
        <v>1</v>
      </c>
      <c r="N219" s="104">
        <f t="shared" si="19"/>
        <v>0.4600280287532032</v>
      </c>
      <c r="O219" s="104">
        <f t="shared" si="19"/>
        <v>6.5832873728265601E-2</v>
      </c>
      <c r="P219" s="104">
        <f t="shared" si="19"/>
        <v>0.13579762279613886</v>
      </c>
      <c r="Q219" s="104">
        <f t="shared" si="19"/>
        <v>-1.6477484058296091E-2</v>
      </c>
      <c r="R219" s="104">
        <f t="shared" si="19"/>
        <v>0.64518104121931164</v>
      </c>
      <c r="S219" s="104">
        <f t="shared" si="19"/>
        <v>0.35481895911829525</v>
      </c>
      <c r="T219" s="74"/>
      <c r="U219" s="74"/>
    </row>
    <row r="220" spans="1:21" x14ac:dyDescent="0.2">
      <c r="A220" s="64">
        <f t="shared" si="20"/>
        <v>2001</v>
      </c>
      <c r="B220" s="102">
        <f t="shared" si="18"/>
        <v>0.69189267486044814</v>
      </c>
      <c r="C220" s="102">
        <f t="shared" si="18"/>
        <v>0.3081073251395518</v>
      </c>
      <c r="D220" s="106">
        <f t="shared" si="18"/>
        <v>1</v>
      </c>
      <c r="E220" s="102">
        <f t="shared" si="18"/>
        <v>0.4734268036410888</v>
      </c>
      <c r="F220" s="102">
        <f t="shared" si="18"/>
        <v>9.9086772283952254E-2</v>
      </c>
      <c r="G220" s="102">
        <f t="shared" si="18"/>
        <v>0.12662367100847763</v>
      </c>
      <c r="H220" s="102">
        <f t="shared" si="18"/>
        <v>1.3885039449471059E-2</v>
      </c>
      <c r="I220" s="102">
        <f t="shared" si="18"/>
        <v>0.71302228638298981</v>
      </c>
      <c r="J220" s="102">
        <f t="shared" si="18"/>
        <v>0.28697771350010176</v>
      </c>
      <c r="K220" s="104">
        <f t="shared" si="19"/>
        <v>0.66382322304588026</v>
      </c>
      <c r="L220" s="104">
        <f t="shared" si="19"/>
        <v>0.33617677695411963</v>
      </c>
      <c r="M220" s="107">
        <f t="shared" si="19"/>
        <v>1</v>
      </c>
      <c r="N220" s="104">
        <f t="shared" si="19"/>
        <v>0.46021856370823649</v>
      </c>
      <c r="O220" s="104">
        <f t="shared" si="19"/>
        <v>6.7438310812343263E-2</v>
      </c>
      <c r="P220" s="104">
        <f t="shared" si="19"/>
        <v>0.13773741606496012</v>
      </c>
      <c r="Q220" s="104">
        <f t="shared" si="19"/>
        <v>1.7461293532133309E-2</v>
      </c>
      <c r="R220" s="104">
        <f t="shared" si="19"/>
        <v>0.68285558411767322</v>
      </c>
      <c r="S220" s="104">
        <f t="shared" si="19"/>
        <v>0.31714441562612383</v>
      </c>
      <c r="T220" s="74"/>
      <c r="U220" s="74"/>
    </row>
    <row r="221" spans="1:21" x14ac:dyDescent="0.2">
      <c r="A221" s="64">
        <f t="shared" si="20"/>
        <v>2002</v>
      </c>
      <c r="B221" s="102">
        <f t="shared" si="18"/>
        <v>0.67735405640498847</v>
      </c>
      <c r="C221" s="102">
        <f t="shared" si="18"/>
        <v>0.32264594359501159</v>
      </c>
      <c r="D221" s="106">
        <f t="shared" si="18"/>
        <v>1</v>
      </c>
      <c r="E221" s="102">
        <f t="shared" si="18"/>
        <v>0.45929747957682682</v>
      </c>
      <c r="F221" s="102">
        <f t="shared" si="18"/>
        <v>0.10037086267683772</v>
      </c>
      <c r="G221" s="102">
        <f t="shared" si="18"/>
        <v>0.12775409558180489</v>
      </c>
      <c r="H221" s="102">
        <f t="shared" si="18"/>
        <v>2.5471857450931688E-2</v>
      </c>
      <c r="I221" s="102">
        <f t="shared" si="18"/>
        <v>0.71289429528640114</v>
      </c>
      <c r="J221" s="102">
        <f t="shared" si="18"/>
        <v>0.28710570470358099</v>
      </c>
      <c r="K221" s="104">
        <f t="shared" si="19"/>
        <v>0.65530391290342327</v>
      </c>
      <c r="L221" s="104">
        <f t="shared" si="19"/>
        <v>0.34469608709657679</v>
      </c>
      <c r="M221" s="107">
        <f t="shared" si="19"/>
        <v>1</v>
      </c>
      <c r="N221" s="104">
        <f t="shared" si="19"/>
        <v>0.45508726189698007</v>
      </c>
      <c r="O221" s="104">
        <f t="shared" si="19"/>
        <v>6.6157472890729915E-2</v>
      </c>
      <c r="P221" s="104">
        <f t="shared" si="19"/>
        <v>0.14080042077483787</v>
      </c>
      <c r="Q221" s="104">
        <f t="shared" si="19"/>
        <v>2.2622002762784681E-2</v>
      </c>
      <c r="R221" s="104">
        <f t="shared" si="19"/>
        <v>0.68466715832533254</v>
      </c>
      <c r="S221" s="104">
        <f t="shared" si="19"/>
        <v>0.31533284171337667</v>
      </c>
      <c r="T221" s="74"/>
      <c r="U221" s="74"/>
    </row>
    <row r="222" spans="1:21" x14ac:dyDescent="0.2">
      <c r="A222" s="64">
        <f t="shared" si="20"/>
        <v>2003</v>
      </c>
      <c r="B222" s="102">
        <f t="shared" si="18"/>
        <v>0.67324074464611838</v>
      </c>
      <c r="C222" s="102">
        <f t="shared" si="18"/>
        <v>0.32675925535388162</v>
      </c>
      <c r="D222" s="106">
        <f t="shared" si="18"/>
        <v>1</v>
      </c>
      <c r="E222" s="102">
        <f t="shared" si="18"/>
        <v>0.44934533322640363</v>
      </c>
      <c r="F222" s="102">
        <f t="shared" si="18"/>
        <v>9.74795157895854E-2</v>
      </c>
      <c r="G222" s="102">
        <f t="shared" si="18"/>
        <v>0.12900415083427202</v>
      </c>
      <c r="H222" s="102">
        <f t="shared" si="18"/>
        <v>9.9755532899595128E-3</v>
      </c>
      <c r="I222" s="102">
        <f t="shared" si="18"/>
        <v>0.68580455314022071</v>
      </c>
      <c r="J222" s="102">
        <f t="shared" si="18"/>
        <v>0.31419544685973511</v>
      </c>
      <c r="K222" s="104">
        <f t="shared" si="19"/>
        <v>0.66730296024787672</v>
      </c>
      <c r="L222" s="104">
        <f t="shared" si="19"/>
        <v>0.33269703975212322</v>
      </c>
      <c r="M222" s="107">
        <f t="shared" si="19"/>
        <v>1</v>
      </c>
      <c r="N222" s="104">
        <f t="shared" si="19"/>
        <v>0.44956970458023798</v>
      </c>
      <c r="O222" s="104">
        <f t="shared" si="19"/>
        <v>6.3136012520874557E-2</v>
      </c>
      <c r="P222" s="104">
        <f t="shared" si="19"/>
        <v>0.14443863484573768</v>
      </c>
      <c r="Q222" s="104">
        <f t="shared" si="19"/>
        <v>4.6589849943871426E-3</v>
      </c>
      <c r="R222" s="104">
        <f t="shared" si="19"/>
        <v>0.66180333694123739</v>
      </c>
      <c r="S222" s="104">
        <f t="shared" si="19"/>
        <v>0.33819666305176443</v>
      </c>
      <c r="T222" s="74"/>
      <c r="U222" s="74"/>
    </row>
    <row r="223" spans="1:21" x14ac:dyDescent="0.2">
      <c r="A223" s="64">
        <f t="shared" si="20"/>
        <v>2004</v>
      </c>
      <c r="B223" s="102">
        <f t="shared" si="18"/>
        <v>0.66898240919078178</v>
      </c>
      <c r="C223" s="102">
        <f t="shared" si="18"/>
        <v>0.33101759080921811</v>
      </c>
      <c r="D223" s="106">
        <f t="shared" si="18"/>
        <v>1</v>
      </c>
      <c r="E223" s="102">
        <f t="shared" si="18"/>
        <v>0.44131708064894454</v>
      </c>
      <c r="F223" s="102">
        <f t="shared" si="18"/>
        <v>9.4504228693659154E-2</v>
      </c>
      <c r="G223" s="102">
        <f t="shared" si="18"/>
        <v>0.12453451500213356</v>
      </c>
      <c r="H223" s="102">
        <f t="shared" si="18"/>
        <v>3.0199977116512653E-2</v>
      </c>
      <c r="I223" s="102">
        <f t="shared" si="18"/>
        <v>0.69055580146124984</v>
      </c>
      <c r="J223" s="102">
        <f t="shared" si="18"/>
        <v>0.30944419853481842</v>
      </c>
      <c r="K223" s="104">
        <f t="shared" si="19"/>
        <v>0.65723257781149891</v>
      </c>
      <c r="L223" s="104">
        <f t="shared" si="19"/>
        <v>0.34276742218850098</v>
      </c>
      <c r="M223" s="107">
        <f t="shared" si="19"/>
        <v>1</v>
      </c>
      <c r="N223" s="104">
        <f t="shared" si="19"/>
        <v>0.43779490012130945</v>
      </c>
      <c r="O223" s="104">
        <f t="shared" si="19"/>
        <v>6.0415814631770558E-2</v>
      </c>
      <c r="P223" s="104">
        <f t="shared" si="19"/>
        <v>0.13574776651720907</v>
      </c>
      <c r="Q223" s="104">
        <f t="shared" si="19"/>
        <v>2.0518755850560157E-2</v>
      </c>
      <c r="R223" s="104">
        <f t="shared" si="19"/>
        <v>0.65447723712084926</v>
      </c>
      <c r="S223" s="104">
        <f t="shared" si="19"/>
        <v>0.34552276276037752</v>
      </c>
      <c r="T223" s="74"/>
      <c r="U223" s="74"/>
    </row>
    <row r="224" spans="1:21" x14ac:dyDescent="0.2">
      <c r="A224" s="64">
        <f t="shared" si="20"/>
        <v>2005</v>
      </c>
      <c r="B224" s="102">
        <f t="shared" si="18"/>
        <v>0.6494587996838852</v>
      </c>
      <c r="C224" s="102">
        <f t="shared" si="18"/>
        <v>0.35054120031611474</v>
      </c>
      <c r="D224" s="106">
        <f t="shared" si="18"/>
        <v>1</v>
      </c>
      <c r="E224" s="102">
        <f t="shared" si="18"/>
        <v>0.43726775925809014</v>
      </c>
      <c r="F224" s="102">
        <f t="shared" si="18"/>
        <v>8.9624123992399149E-2</v>
      </c>
      <c r="G224" s="102">
        <f t="shared" si="18"/>
        <v>0.12168068643894024</v>
      </c>
      <c r="H224" s="102">
        <f t="shared" si="18"/>
        <v>3.6439566067402937E-2</v>
      </c>
      <c r="I224" s="102">
        <f t="shared" si="18"/>
        <v>0.6850121357568324</v>
      </c>
      <c r="J224" s="102">
        <f t="shared" si="18"/>
        <v>0.31498786424324576</v>
      </c>
      <c r="K224" s="104">
        <f t="shared" si="19"/>
        <v>0.64359124445551785</v>
      </c>
      <c r="L224" s="104">
        <f t="shared" si="19"/>
        <v>0.35640875554448209</v>
      </c>
      <c r="M224" s="107">
        <f t="shared" si="19"/>
        <v>1</v>
      </c>
      <c r="N224" s="104">
        <f t="shared" si="19"/>
        <v>0.42276206349582407</v>
      </c>
      <c r="O224" s="104">
        <f t="shared" si="19"/>
        <v>5.5987987604866923E-2</v>
      </c>
      <c r="P224" s="104">
        <f t="shared" si="19"/>
        <v>0.130882009722215</v>
      </c>
      <c r="Q224" s="104">
        <f t="shared" si="19"/>
        <v>2.9951776586950082E-2</v>
      </c>
      <c r="R224" s="104">
        <f t="shared" si="19"/>
        <v>0.63958383740985614</v>
      </c>
      <c r="S224" s="104">
        <f t="shared" si="19"/>
        <v>0.36041616257539955</v>
      </c>
      <c r="T224" s="74"/>
      <c r="U224" s="74"/>
    </row>
    <row r="225" spans="1:21" x14ac:dyDescent="0.2">
      <c r="A225" s="64">
        <f t="shared" si="20"/>
        <v>2006</v>
      </c>
      <c r="B225" s="102">
        <f t="shared" si="18"/>
        <v>0.64400911203963784</v>
      </c>
      <c r="C225" s="102">
        <f t="shared" si="18"/>
        <v>0.35599088796036221</v>
      </c>
      <c r="D225" s="106">
        <f t="shared" si="18"/>
        <v>1</v>
      </c>
      <c r="E225" s="102">
        <f t="shared" si="18"/>
        <v>0.42630113250362694</v>
      </c>
      <c r="F225" s="102">
        <f t="shared" si="18"/>
        <v>8.7174035741372807E-2</v>
      </c>
      <c r="G225" s="102">
        <f t="shared" si="18"/>
        <v>0.12821506255090731</v>
      </c>
      <c r="H225" s="102">
        <f t="shared" si="18"/>
        <v>4.1914145285154733E-2</v>
      </c>
      <c r="I225" s="102">
        <f t="shared" si="18"/>
        <v>0.68360437608106173</v>
      </c>
      <c r="J225" s="102">
        <f t="shared" si="18"/>
        <v>0.31639562392530585</v>
      </c>
      <c r="K225" s="104">
        <f t="shared" si="19"/>
        <v>0.6450444803619092</v>
      </c>
      <c r="L225" s="104">
        <f t="shared" si="19"/>
        <v>0.3549555196380908</v>
      </c>
      <c r="M225" s="107">
        <f t="shared" si="19"/>
        <v>1</v>
      </c>
      <c r="N225" s="104">
        <f t="shared" si="19"/>
        <v>0.41188112750635064</v>
      </c>
      <c r="O225" s="104">
        <f t="shared" si="19"/>
        <v>5.3081491049187628E-2</v>
      </c>
      <c r="P225" s="104">
        <f t="shared" si="19"/>
        <v>0.13359027926891615</v>
      </c>
      <c r="Q225" s="104">
        <f t="shared" si="19"/>
        <v>3.5239855622611581E-2</v>
      </c>
      <c r="R225" s="104">
        <f t="shared" si="19"/>
        <v>0.63379275344706598</v>
      </c>
      <c r="S225" s="104">
        <f t="shared" si="19"/>
        <v>0.36620724655383413</v>
      </c>
      <c r="T225" s="74"/>
      <c r="U225" s="74"/>
    </row>
    <row r="226" spans="1:21" x14ac:dyDescent="0.2">
      <c r="A226" s="64">
        <f t="shared" si="20"/>
        <v>2007</v>
      </c>
      <c r="B226" s="102">
        <f t="shared" si="18"/>
        <v>0.65139756510470914</v>
      </c>
      <c r="C226" s="102">
        <f t="shared" si="18"/>
        <v>0.3486024348952908</v>
      </c>
      <c r="D226" s="106">
        <f t="shared" si="18"/>
        <v>1</v>
      </c>
      <c r="E226" s="102">
        <f t="shared" si="18"/>
        <v>0.43529791370860138</v>
      </c>
      <c r="F226" s="102">
        <f t="shared" si="18"/>
        <v>8.6732345122043975E-2</v>
      </c>
      <c r="G226" s="102">
        <f t="shared" si="18"/>
        <v>0.1418461471469244</v>
      </c>
      <c r="H226" s="102">
        <f t="shared" si="18"/>
        <v>1.8820907849793338E-2</v>
      </c>
      <c r="I226" s="102">
        <f t="shared" si="18"/>
        <v>0.68269731382736309</v>
      </c>
      <c r="J226" s="102">
        <f t="shared" si="18"/>
        <v>0.31730268617303303</v>
      </c>
      <c r="K226" s="104">
        <f t="shared" si="19"/>
        <v>0.65290376669566241</v>
      </c>
      <c r="L226" s="104">
        <f t="shared" si="19"/>
        <v>0.34709623330433753</v>
      </c>
      <c r="M226" s="107">
        <f t="shared" si="19"/>
        <v>1</v>
      </c>
      <c r="N226" s="104">
        <f t="shared" si="19"/>
        <v>0.41528142641015015</v>
      </c>
      <c r="O226" s="104">
        <f t="shared" si="19"/>
        <v>5.090930008720785E-2</v>
      </c>
      <c r="P226" s="104">
        <f t="shared" si="19"/>
        <v>0.14790133103273648</v>
      </c>
      <c r="Q226" s="104">
        <f t="shared" si="19"/>
        <v>8.4735616976959107E-3</v>
      </c>
      <c r="R226" s="104">
        <f t="shared" si="19"/>
        <v>0.6225656192277903</v>
      </c>
      <c r="S226" s="104">
        <f t="shared" si="19"/>
        <v>0.37743438077224473</v>
      </c>
      <c r="T226" s="74"/>
      <c r="U226" s="74"/>
    </row>
    <row r="227" spans="1:21" x14ac:dyDescent="0.2">
      <c r="A227" s="64">
        <f t="shared" si="20"/>
        <v>2008</v>
      </c>
      <c r="B227" s="102">
        <f t="shared" ref="B227:J234" si="21">B53/$D53</f>
        <v>0.64436505232220587</v>
      </c>
      <c r="C227" s="102">
        <f t="shared" si="21"/>
        <v>0.35563494767779419</v>
      </c>
      <c r="D227" s="106">
        <f t="shared" si="21"/>
        <v>1</v>
      </c>
      <c r="E227" s="102">
        <f t="shared" si="21"/>
        <v>0.43685091178747193</v>
      </c>
      <c r="F227" s="102">
        <f t="shared" si="21"/>
        <v>9.2670477612532359E-2</v>
      </c>
      <c r="G227" s="102">
        <f t="shared" si="21"/>
        <v>0.15202926143425252</v>
      </c>
      <c r="H227" s="102">
        <f t="shared" si="21"/>
        <v>2.5680797319420193E-2</v>
      </c>
      <c r="I227" s="102">
        <f t="shared" si="21"/>
        <v>0.70723144815367689</v>
      </c>
      <c r="J227" s="102">
        <f t="shared" si="21"/>
        <v>0.29276855184267808</v>
      </c>
      <c r="K227" s="104">
        <f t="shared" ref="K227:S234" si="22">K53/$M53</f>
        <v>0.64461460636486945</v>
      </c>
      <c r="L227" s="104">
        <f t="shared" si="22"/>
        <v>0.3553853936351305</v>
      </c>
      <c r="M227" s="107">
        <f t="shared" si="22"/>
        <v>1</v>
      </c>
      <c r="N227" s="104">
        <f t="shared" si="22"/>
        <v>0.41286544875606107</v>
      </c>
      <c r="O227" s="104">
        <f t="shared" si="22"/>
        <v>5.1063625341770988E-2</v>
      </c>
      <c r="P227" s="104">
        <f t="shared" si="22"/>
        <v>0.15784360450823273</v>
      </c>
      <c r="Q227" s="104">
        <f t="shared" si="22"/>
        <v>2.2801581730121954E-2</v>
      </c>
      <c r="R227" s="104">
        <f t="shared" si="22"/>
        <v>0.6445742603361867</v>
      </c>
      <c r="S227" s="104">
        <f t="shared" si="22"/>
        <v>0.35542573966283603</v>
      </c>
      <c r="T227" s="74"/>
      <c r="U227" s="74"/>
    </row>
    <row r="228" spans="1:21" x14ac:dyDescent="0.2">
      <c r="A228" s="64">
        <f t="shared" si="20"/>
        <v>2009</v>
      </c>
      <c r="B228" s="102">
        <f t="shared" si="21"/>
        <v>0.70573331537352846</v>
      </c>
      <c r="C228" s="102">
        <f t="shared" si="21"/>
        <v>0.29426668462647143</v>
      </c>
      <c r="D228" s="106">
        <f t="shared" si="21"/>
        <v>1</v>
      </c>
      <c r="E228" s="102">
        <f t="shared" si="21"/>
        <v>0.46826030727581403</v>
      </c>
      <c r="F228" s="102">
        <f t="shared" si="21"/>
        <v>0.1183880915689146</v>
      </c>
      <c r="G228" s="102">
        <f t="shared" si="21"/>
        <v>0.1556358910785105</v>
      </c>
      <c r="H228" s="102">
        <f t="shared" si="21"/>
        <v>-4.0670856230288807E-2</v>
      </c>
      <c r="I228" s="102">
        <f t="shared" si="21"/>
        <v>0.70161343369295026</v>
      </c>
      <c r="J228" s="102">
        <f t="shared" si="21"/>
        <v>0.29838656630727378</v>
      </c>
      <c r="K228" s="104">
        <f t="shared" si="22"/>
        <v>0.68878750585587556</v>
      </c>
      <c r="L228" s="104">
        <f t="shared" si="22"/>
        <v>0.31121249414412439</v>
      </c>
      <c r="M228" s="107">
        <f t="shared" si="22"/>
        <v>1</v>
      </c>
      <c r="N228" s="104">
        <f t="shared" si="22"/>
        <v>0.45328924087303413</v>
      </c>
      <c r="O228" s="104">
        <f t="shared" si="22"/>
        <v>5.8823899177371866E-2</v>
      </c>
      <c r="P228" s="104">
        <f t="shared" si="22"/>
        <v>0.15143325984262104</v>
      </c>
      <c r="Q228" s="104">
        <f t="shared" si="22"/>
        <v>-2.4123205070883492E-2</v>
      </c>
      <c r="R228" s="104">
        <f t="shared" si="22"/>
        <v>0.6394231948221436</v>
      </c>
      <c r="S228" s="104">
        <f t="shared" si="22"/>
        <v>0.36057680517144719</v>
      </c>
      <c r="T228" s="74"/>
      <c r="U228" s="74"/>
    </row>
    <row r="229" spans="1:21" x14ac:dyDescent="0.2">
      <c r="A229" s="64">
        <f t="shared" si="20"/>
        <v>2010</v>
      </c>
      <c r="B229" s="102">
        <f t="shared" si="21"/>
        <v>0.70958472810546624</v>
      </c>
      <c r="C229" s="102">
        <f t="shared" si="21"/>
        <v>0.29041527189453376</v>
      </c>
      <c r="D229" s="106">
        <f t="shared" si="21"/>
        <v>1</v>
      </c>
      <c r="E229" s="102">
        <f t="shared" si="21"/>
        <v>0.45736978225199276</v>
      </c>
      <c r="F229" s="102">
        <f t="shared" si="21"/>
        <v>0.12525419143437252</v>
      </c>
      <c r="G229" s="102">
        <f t="shared" si="21"/>
        <v>0.14065247927584834</v>
      </c>
      <c r="H229" s="102">
        <f t="shared" si="21"/>
        <v>5.8734227459336305E-3</v>
      </c>
      <c r="I229" s="102">
        <f t="shared" si="21"/>
        <v>0.72914987570814727</v>
      </c>
      <c r="J229" s="102">
        <f t="shared" si="21"/>
        <v>0.27085012429184463</v>
      </c>
      <c r="K229" s="104">
        <f t="shared" si="22"/>
        <v>0.66593101441932501</v>
      </c>
      <c r="L229" s="104">
        <f t="shared" si="22"/>
        <v>0.33406898558067488</v>
      </c>
      <c r="M229" s="107">
        <f t="shared" si="22"/>
        <v>1</v>
      </c>
      <c r="N229" s="104">
        <f t="shared" si="22"/>
        <v>0.43632086314757101</v>
      </c>
      <c r="O229" s="104">
        <f t="shared" si="22"/>
        <v>5.6718237838480672E-2</v>
      </c>
      <c r="P229" s="104">
        <f t="shared" si="22"/>
        <v>0.14722149763082359</v>
      </c>
      <c r="Q229" s="104">
        <f t="shared" si="22"/>
        <v>9.1788855600161683E-3</v>
      </c>
      <c r="R229" s="104">
        <f t="shared" si="22"/>
        <v>0.64943948417689146</v>
      </c>
      <c r="S229" s="104">
        <f t="shared" si="22"/>
        <v>0.35056051582616143</v>
      </c>
      <c r="T229" s="74"/>
      <c r="U229" s="74"/>
    </row>
    <row r="230" spans="1:21" x14ac:dyDescent="0.2">
      <c r="A230" s="64">
        <f t="shared" si="20"/>
        <v>2011</v>
      </c>
      <c r="B230" s="102">
        <f t="shared" si="21"/>
        <v>0.70327316647193838</v>
      </c>
      <c r="C230" s="102">
        <f t="shared" si="21"/>
        <v>0.29672683352806167</v>
      </c>
      <c r="D230" s="106">
        <f t="shared" si="21"/>
        <v>1</v>
      </c>
      <c r="E230" s="102">
        <f t="shared" si="21"/>
        <v>0.45855742007072869</v>
      </c>
      <c r="F230" s="102">
        <f t="shared" si="21"/>
        <v>0.12583190731427268</v>
      </c>
      <c r="G230" s="102">
        <f t="shared" si="21"/>
        <v>0.14056565907800309</v>
      </c>
      <c r="H230" s="102">
        <f t="shared" si="21"/>
        <v>1.334527538522997E-2</v>
      </c>
      <c r="I230" s="102">
        <f t="shared" si="21"/>
        <v>0.73830026184823438</v>
      </c>
      <c r="J230" s="102">
        <f t="shared" si="21"/>
        <v>0.2616997381517655</v>
      </c>
      <c r="K230" s="104">
        <f t="shared" si="22"/>
        <v>0.6563148812891203</v>
      </c>
      <c r="L230" s="104">
        <f t="shared" si="22"/>
        <v>0.34368511871087976</v>
      </c>
      <c r="M230" s="107">
        <f t="shared" si="22"/>
        <v>1</v>
      </c>
      <c r="N230" s="104">
        <f t="shared" si="22"/>
        <v>0.43029630813613434</v>
      </c>
      <c r="O230" s="104">
        <f t="shared" si="22"/>
        <v>5.4250411412384993E-2</v>
      </c>
      <c r="P230" s="104">
        <f t="shared" si="22"/>
        <v>0.15118594916224221</v>
      </c>
      <c r="Q230" s="104">
        <f t="shared" si="22"/>
        <v>1.5469467802974975E-2</v>
      </c>
      <c r="R230" s="104">
        <f t="shared" si="22"/>
        <v>0.65120213651373648</v>
      </c>
      <c r="S230" s="104">
        <f t="shared" si="22"/>
        <v>0.34879786348626357</v>
      </c>
      <c r="T230" s="74"/>
      <c r="U230" s="74"/>
    </row>
    <row r="231" spans="1:21" x14ac:dyDescent="0.2">
      <c r="A231" s="64">
        <f t="shared" si="20"/>
        <v>2012</v>
      </c>
      <c r="B231" s="102">
        <f t="shared" si="21"/>
        <v>0.70548554888735482</v>
      </c>
      <c r="C231" s="102">
        <f t="shared" si="21"/>
        <v>0.29451445111264513</v>
      </c>
      <c r="D231" s="106">
        <f t="shared" si="21"/>
        <v>1</v>
      </c>
      <c r="E231" s="102">
        <f t="shared" si="21"/>
        <v>0.458512159383691</v>
      </c>
      <c r="F231" s="102">
        <f t="shared" si="21"/>
        <v>0.12470262035094234</v>
      </c>
      <c r="G231" s="102">
        <f t="shared" si="21"/>
        <v>0.14422892816077493</v>
      </c>
      <c r="H231" s="102">
        <f t="shared" si="21"/>
        <v>1.0166048278749226E-2</v>
      </c>
      <c r="I231" s="102">
        <f t="shared" si="21"/>
        <v>0.73760975617415747</v>
      </c>
      <c r="J231" s="102">
        <f t="shared" si="21"/>
        <v>0.26239024382567189</v>
      </c>
      <c r="K231" s="104">
        <f t="shared" si="22"/>
        <v>0.64890219661168314</v>
      </c>
      <c r="L231" s="104">
        <f t="shared" si="22"/>
        <v>0.35109780338831681</v>
      </c>
      <c r="M231" s="107">
        <f t="shared" si="22"/>
        <v>1</v>
      </c>
      <c r="N231" s="104">
        <f t="shared" si="22"/>
        <v>0.42144029383268827</v>
      </c>
      <c r="O231" s="104">
        <f t="shared" si="22"/>
        <v>5.1506981654987245E-2</v>
      </c>
      <c r="P231" s="104">
        <f t="shared" si="22"/>
        <v>0.15344491718822748</v>
      </c>
      <c r="Q231" s="104">
        <f t="shared" si="22"/>
        <v>1.5316202058761559E-2</v>
      </c>
      <c r="R231" s="104">
        <f t="shared" si="22"/>
        <v>0.64170839473466457</v>
      </c>
      <c r="S231" s="104">
        <f t="shared" si="22"/>
        <v>0.35829160526533532</v>
      </c>
      <c r="T231" s="74"/>
      <c r="U231" s="74"/>
    </row>
    <row r="232" spans="1:21" x14ac:dyDescent="0.2">
      <c r="A232" s="64">
        <f t="shared" si="20"/>
        <v>2013</v>
      </c>
      <c r="B232" s="102">
        <f t="shared" si="21"/>
        <v>0.71924419211642943</v>
      </c>
      <c r="C232" s="102">
        <f t="shared" si="21"/>
        <v>0.28075580788357068</v>
      </c>
      <c r="D232" s="106">
        <f t="shared" si="21"/>
        <v>1</v>
      </c>
      <c r="E232" s="102">
        <f t="shared" si="21"/>
        <v>0.469357127444404</v>
      </c>
      <c r="F232" s="102">
        <f t="shared" si="21"/>
        <v>0.12772304607061447</v>
      </c>
      <c r="G232" s="102">
        <f t="shared" si="21"/>
        <v>0.15264433535034025</v>
      </c>
      <c r="H232" s="102">
        <f t="shared" si="21"/>
        <v>-4.7668675006358879E-3</v>
      </c>
      <c r="I232" s="102">
        <f t="shared" si="21"/>
        <v>0.74495764136472298</v>
      </c>
      <c r="J232" s="102">
        <f t="shared" si="21"/>
        <v>0.25504235863680047</v>
      </c>
      <c r="K232" s="104">
        <f t="shared" si="22"/>
        <v>0.65185745723434718</v>
      </c>
      <c r="L232" s="104">
        <f t="shared" si="22"/>
        <v>0.34814254276565282</v>
      </c>
      <c r="M232" s="107">
        <f t="shared" si="22"/>
        <v>1</v>
      </c>
      <c r="N232" s="104">
        <f t="shared" si="22"/>
        <v>0.42294192302667377</v>
      </c>
      <c r="O232" s="104">
        <f t="shared" si="22"/>
        <v>5.1424417089201091E-2</v>
      </c>
      <c r="P232" s="104">
        <f t="shared" si="22"/>
        <v>0.16737851464205672</v>
      </c>
      <c r="Q232" s="104">
        <f t="shared" si="22"/>
        <v>-2.3800999911907897E-3</v>
      </c>
      <c r="R232" s="104">
        <f t="shared" si="22"/>
        <v>0.63936475476674071</v>
      </c>
      <c r="S232" s="104">
        <f t="shared" si="22"/>
        <v>0.36063524523325924</v>
      </c>
      <c r="T232" s="74"/>
      <c r="U232" s="74"/>
    </row>
    <row r="233" spans="1:21" x14ac:dyDescent="0.2">
      <c r="A233" s="64">
        <f t="shared" si="20"/>
        <v>2014</v>
      </c>
      <c r="B233" s="102">
        <f t="shared" si="21"/>
        <v>0.72862453362134283</v>
      </c>
      <c r="C233" s="102">
        <f t="shared" si="21"/>
        <v>0.27137546637865728</v>
      </c>
      <c r="D233" s="106">
        <f t="shared" si="21"/>
        <v>1</v>
      </c>
      <c r="E233" s="102">
        <f t="shared" si="21"/>
        <v>0.47425389212318503</v>
      </c>
      <c r="F233" s="102">
        <f t="shared" si="21"/>
        <v>0.12996444875887514</v>
      </c>
      <c r="G233" s="102">
        <f t="shared" si="21"/>
        <v>0.15915025048754899</v>
      </c>
      <c r="H233" s="102">
        <f t="shared" si="21"/>
        <v>-1.8802695377376923E-2</v>
      </c>
      <c r="I233" s="102">
        <f t="shared" si="21"/>
        <v>0.74456589599223233</v>
      </c>
      <c r="J233" s="102">
        <f t="shared" si="21"/>
        <v>0.25543410400776562</v>
      </c>
      <c r="K233" s="104">
        <f t="shared" si="22"/>
        <v>0.66864640277504783</v>
      </c>
      <c r="L233" s="104">
        <f t="shared" si="22"/>
        <v>0.33135359722495228</v>
      </c>
      <c r="M233" s="107">
        <f t="shared" si="22"/>
        <v>1</v>
      </c>
      <c r="N233" s="104">
        <f t="shared" si="22"/>
        <v>0.43556308696382029</v>
      </c>
      <c r="O233" s="104">
        <f t="shared" si="22"/>
        <v>5.2748110187739124E-2</v>
      </c>
      <c r="P233" s="104">
        <f t="shared" si="22"/>
        <v>0.17337333446018335</v>
      </c>
      <c r="Q233" s="104">
        <f t="shared" si="22"/>
        <v>-1.314317526646523E-2</v>
      </c>
      <c r="R233" s="104">
        <f t="shared" si="22"/>
        <v>0.64854135634527765</v>
      </c>
      <c r="S233" s="104">
        <f t="shared" si="22"/>
        <v>0.35145864365472246</v>
      </c>
      <c r="T233" s="74"/>
      <c r="U233" s="74"/>
    </row>
    <row r="234" spans="1:21" x14ac:dyDescent="0.2">
      <c r="A234" s="64">
        <f t="shared" si="20"/>
        <v>2015</v>
      </c>
      <c r="B234" s="102">
        <f t="shared" si="21"/>
        <v>0.75229546412595294</v>
      </c>
      <c r="C234" s="102">
        <f t="shared" si="21"/>
        <v>0.24770453587404714</v>
      </c>
      <c r="D234" s="106">
        <f t="shared" si="21"/>
        <v>1</v>
      </c>
      <c r="E234" s="102">
        <f t="shared" si="21"/>
        <v>0.48796076440583402</v>
      </c>
      <c r="F234" s="102">
        <f t="shared" si="21"/>
        <v>0.13628846305003364</v>
      </c>
      <c r="G234" s="102">
        <f t="shared" si="21"/>
        <v>0.16946570321385615</v>
      </c>
      <c r="H234" s="102">
        <f t="shared" si="21"/>
        <v>-2.6224242422322873E-2</v>
      </c>
      <c r="I234" s="102">
        <f t="shared" si="21"/>
        <v>0.76749068824740097</v>
      </c>
      <c r="J234" s="102">
        <f t="shared" si="21"/>
        <v>0.2325093117526002</v>
      </c>
      <c r="K234" s="104">
        <f t="shared" si="22"/>
        <v>0.67583300243899391</v>
      </c>
      <c r="L234" s="104">
        <f t="shared" si="22"/>
        <v>0.32416699756100603</v>
      </c>
      <c r="M234" s="107">
        <f t="shared" si="22"/>
        <v>1</v>
      </c>
      <c r="N234" s="104">
        <f t="shared" si="22"/>
        <v>0.44767185149440708</v>
      </c>
      <c r="O234" s="104">
        <f t="shared" si="22"/>
        <v>5.3504268884189077E-2</v>
      </c>
      <c r="P234" s="104">
        <f t="shared" si="22"/>
        <v>0.18442519808499899</v>
      </c>
      <c r="Q234" s="104">
        <f t="shared" si="22"/>
        <v>-1.3221417708722712E-3</v>
      </c>
      <c r="R234" s="104">
        <f t="shared" si="22"/>
        <v>0.68427917669272298</v>
      </c>
      <c r="S234" s="104">
        <f t="shared" si="22"/>
        <v>0.31572082330727713</v>
      </c>
      <c r="T234" s="74"/>
      <c r="U234" s="74"/>
    </row>
    <row r="235" spans="1:21" x14ac:dyDescent="0.2">
      <c r="A235" s="59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</row>
    <row r="236" spans="1:21" x14ac:dyDescent="0.2">
      <c r="A236" s="56" t="s">
        <v>128</v>
      </c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</row>
    <row r="237" spans="1:21" x14ac:dyDescent="0.2">
      <c r="A237" s="59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</row>
    <row r="238" spans="1:21" x14ac:dyDescent="0.2">
      <c r="A238" s="59"/>
      <c r="B238" s="75" t="s">
        <v>109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</row>
    <row r="239" spans="1:21" x14ac:dyDescent="0.2">
      <c r="A239" s="61" t="s">
        <v>99</v>
      </c>
      <c r="B239" s="76" t="s">
        <v>129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</row>
    <row r="240" spans="1:21" x14ac:dyDescent="0.2">
      <c r="A240" s="61" t="s">
        <v>100</v>
      </c>
      <c r="B240" s="76" t="s">
        <v>130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</row>
    <row r="241" spans="1:21" x14ac:dyDescent="0.2">
      <c r="A241" s="61" t="s">
        <v>101</v>
      </c>
      <c r="B241" s="56" t="s">
        <v>131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</row>
    <row r="242" spans="1:21" x14ac:dyDescent="0.2">
      <c r="A242" s="61" t="s">
        <v>102</v>
      </c>
      <c r="B242" s="76" t="s">
        <v>132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</row>
    <row r="243" spans="1:21" x14ac:dyDescent="0.2">
      <c r="A243" s="61" t="s">
        <v>103</v>
      </c>
      <c r="B243" s="76" t="s">
        <v>133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</row>
    <row r="244" spans="1:21" x14ac:dyDescent="0.2">
      <c r="A244" s="61" t="s">
        <v>104</v>
      </c>
      <c r="B244" s="76" t="s">
        <v>134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</row>
    <row r="245" spans="1:21" x14ac:dyDescent="0.2">
      <c r="A245" s="61" t="s">
        <v>105</v>
      </c>
      <c r="B245" s="76" t="s">
        <v>135</v>
      </c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</row>
    <row r="246" spans="1:21" x14ac:dyDescent="0.2">
      <c r="A246" s="61" t="s">
        <v>106</v>
      </c>
      <c r="B246" s="76" t="s">
        <v>136</v>
      </c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</row>
    <row r="247" spans="1:21" x14ac:dyDescent="0.2">
      <c r="A247" s="61" t="s">
        <v>107</v>
      </c>
      <c r="B247" s="76" t="s">
        <v>137</v>
      </c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</row>
    <row r="248" spans="1:21" x14ac:dyDescent="0.2">
      <c r="A248" s="73"/>
      <c r="B248" s="76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</row>
    <row r="249" spans="1:21" x14ac:dyDescent="0.2">
      <c r="A249" s="59"/>
      <c r="B249" s="99" t="s">
        <v>120</v>
      </c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</row>
    <row r="250" spans="1:21" x14ac:dyDescent="0.2">
      <c r="A250" s="62" t="s">
        <v>99</v>
      </c>
      <c r="B250" s="76" t="s">
        <v>129</v>
      </c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</row>
    <row r="251" spans="1:21" x14ac:dyDescent="0.2">
      <c r="A251" s="62" t="s">
        <v>100</v>
      </c>
      <c r="B251" s="76" t="s">
        <v>130</v>
      </c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</row>
    <row r="252" spans="1:21" x14ac:dyDescent="0.2">
      <c r="A252" s="62" t="s">
        <v>101</v>
      </c>
      <c r="B252" s="56" t="s">
        <v>131</v>
      </c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</row>
    <row r="253" spans="1:21" x14ac:dyDescent="0.2">
      <c r="A253" s="62" t="s">
        <v>102</v>
      </c>
      <c r="B253" s="76" t="s">
        <v>132</v>
      </c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</row>
    <row r="254" spans="1:21" x14ac:dyDescent="0.2">
      <c r="A254" s="62" t="s">
        <v>103</v>
      </c>
      <c r="B254" s="76" t="s">
        <v>133</v>
      </c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</row>
    <row r="255" spans="1:21" x14ac:dyDescent="0.2">
      <c r="A255" s="62" t="s">
        <v>104</v>
      </c>
      <c r="B255" s="76" t="s">
        <v>134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</row>
    <row r="256" spans="1:21" x14ac:dyDescent="0.2">
      <c r="A256" s="62" t="s">
        <v>105</v>
      </c>
      <c r="B256" s="76" t="s">
        <v>135</v>
      </c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</row>
    <row r="257" spans="1:21" x14ac:dyDescent="0.2">
      <c r="A257" s="62" t="s">
        <v>106</v>
      </c>
      <c r="B257" s="76" t="s">
        <v>136</v>
      </c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</row>
    <row r="258" spans="1:21" x14ac:dyDescent="0.2">
      <c r="A258" s="62" t="s">
        <v>107</v>
      </c>
      <c r="B258" s="76" t="s">
        <v>137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</row>
    <row r="259" spans="1:21" x14ac:dyDescent="0.2">
      <c r="A259" s="59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</row>
    <row r="260" spans="1:21" x14ac:dyDescent="0.2">
      <c r="A260" s="59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</row>
    <row r="261" spans="1:21" x14ac:dyDescent="0.2">
      <c r="A261" s="59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</row>
    <row r="262" spans="1:21" x14ac:dyDescent="0.2">
      <c r="A262" s="56" t="s">
        <v>127</v>
      </c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</row>
    <row r="263" spans="1:21" x14ac:dyDescent="0.2">
      <c r="A263" s="56" t="s">
        <v>125</v>
      </c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</row>
    <row r="264" spans="1:21" x14ac:dyDescent="0.2">
      <c r="A264" s="56" t="s">
        <v>138</v>
      </c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</row>
    <row r="265" spans="1:21" x14ac:dyDescent="0.2">
      <c r="A265" s="59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</row>
    <row r="266" spans="1:21" s="85" customFormat="1" x14ac:dyDescent="0.2">
      <c r="A266" s="59"/>
      <c r="B266" s="73" t="s">
        <v>3</v>
      </c>
      <c r="C266" s="73" t="s">
        <v>4</v>
      </c>
      <c r="D266" s="73" t="s">
        <v>5</v>
      </c>
      <c r="E266" s="73" t="s">
        <v>6</v>
      </c>
      <c r="F266" s="73" t="s">
        <v>7</v>
      </c>
      <c r="G266" s="73" t="s">
        <v>8</v>
      </c>
      <c r="H266" s="73" t="s">
        <v>9</v>
      </c>
      <c r="I266" s="73" t="s">
        <v>10</v>
      </c>
      <c r="J266" s="73" t="s">
        <v>11</v>
      </c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</row>
    <row r="267" spans="1:21" x14ac:dyDescent="0.2">
      <c r="A267" s="64">
        <v>1960</v>
      </c>
      <c r="B267" s="86">
        <f t="shared" ref="B267:G282" si="23">(B5/K5)*100</f>
        <v>1.6795339174128621</v>
      </c>
      <c r="C267" s="86">
        <f t="shared" si="23"/>
        <v>1.9810047616093143</v>
      </c>
      <c r="D267" s="86">
        <f t="shared" si="23"/>
        <v>1.7266974864879812</v>
      </c>
      <c r="E267" s="86">
        <f t="shared" si="23"/>
        <v>1.9961023698131248</v>
      </c>
      <c r="F267" s="86">
        <f t="shared" si="23"/>
        <v>1.1929637772475947</v>
      </c>
      <c r="G267" s="86">
        <f t="shared" si="23"/>
        <v>1.8006889901380048</v>
      </c>
      <c r="H267" s="108" t="s">
        <v>18</v>
      </c>
      <c r="I267" s="86">
        <f t="shared" ref="I267:J282" si="24">(I5/R5)*100</f>
        <v>1.665901907941419</v>
      </c>
      <c r="J267" s="86">
        <f t="shared" si="24"/>
        <v>2.2034118665687648</v>
      </c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</row>
    <row r="268" spans="1:21" x14ac:dyDescent="0.2">
      <c r="A268" s="64">
        <v>1961</v>
      </c>
      <c r="B268" s="86">
        <f t="shared" si="23"/>
        <v>1.6882036143921437</v>
      </c>
      <c r="C268" s="86">
        <f t="shared" si="23"/>
        <v>1.9682249984686058</v>
      </c>
      <c r="D268" s="86">
        <f t="shared" si="23"/>
        <v>1.7309784339981305</v>
      </c>
      <c r="E268" s="86">
        <f t="shared" si="23"/>
        <v>1.6626937687451648</v>
      </c>
      <c r="F268" s="86">
        <f t="shared" si="23"/>
        <v>1.1661480173743064</v>
      </c>
      <c r="G268" s="86">
        <f t="shared" si="23"/>
        <v>1.8975827958548332</v>
      </c>
      <c r="H268" s="108" t="s">
        <v>18</v>
      </c>
      <c r="I268" s="86">
        <f t="shared" si="24"/>
        <v>1.6671750553079636</v>
      </c>
      <c r="J268" s="86">
        <f t="shared" si="24"/>
        <v>2.2454185303229313</v>
      </c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</row>
    <row r="269" spans="1:21" x14ac:dyDescent="0.2">
      <c r="A269" s="64">
        <v>1962</v>
      </c>
      <c r="B269" s="86">
        <f t="shared" si="23"/>
        <v>1.7416997080432393</v>
      </c>
      <c r="C269" s="86">
        <f t="shared" si="23"/>
        <v>2.2132096951259164</v>
      </c>
      <c r="D269" s="86">
        <f t="shared" si="23"/>
        <v>1.8108880522109656</v>
      </c>
      <c r="E269" s="86">
        <f t="shared" si="23"/>
        <v>1.7619333455975803</v>
      </c>
      <c r="F269" s="86">
        <f t="shared" si="23"/>
        <v>1.1530246120286214</v>
      </c>
      <c r="G269" s="86">
        <f t="shared" si="23"/>
        <v>2.0435279566991649</v>
      </c>
      <c r="H269" s="108" t="s">
        <v>18</v>
      </c>
      <c r="I269" s="86">
        <f t="shared" si="24"/>
        <v>1.7340834965625076</v>
      </c>
      <c r="J269" s="86">
        <f t="shared" si="24"/>
        <v>2.3882571436994935</v>
      </c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</row>
    <row r="270" spans="1:21" x14ac:dyDescent="0.2">
      <c r="A270" s="64">
        <v>1963</v>
      </c>
      <c r="B270" s="86">
        <f t="shared" si="23"/>
        <v>1.7405538453895495</v>
      </c>
      <c r="C270" s="86">
        <f t="shared" si="23"/>
        <v>2.2119624037238061</v>
      </c>
      <c r="D270" s="86">
        <f t="shared" si="23"/>
        <v>1.8121505710962778</v>
      </c>
      <c r="E270" s="86">
        <f t="shared" si="23"/>
        <v>1.79177864549523</v>
      </c>
      <c r="F270" s="86">
        <f t="shared" si="23"/>
        <v>1.091174911482256</v>
      </c>
      <c r="G270" s="86">
        <f t="shared" si="23"/>
        <v>1.9865421641625995</v>
      </c>
      <c r="H270" s="108" t="s">
        <v>18</v>
      </c>
      <c r="I270" s="86">
        <f t="shared" si="24"/>
        <v>1.7939602873777067</v>
      </c>
      <c r="J270" s="86">
        <f t="shared" si="24"/>
        <v>1.9231773616675469</v>
      </c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</row>
    <row r="271" spans="1:21" x14ac:dyDescent="0.2">
      <c r="A271" s="64">
        <v>1964</v>
      </c>
      <c r="B271" s="86">
        <f t="shared" si="23"/>
        <v>1.7797368001802354</v>
      </c>
      <c r="C271" s="86">
        <f t="shared" si="23"/>
        <v>2.2022526754577276</v>
      </c>
      <c r="D271" s="86">
        <f t="shared" si="23"/>
        <v>1.8482910769677379</v>
      </c>
      <c r="E271" s="86">
        <f t="shared" si="23"/>
        <v>1.8386949942533783</v>
      </c>
      <c r="F271" s="86">
        <f t="shared" si="23"/>
        <v>1.2548528337867244</v>
      </c>
      <c r="G271" s="86">
        <f t="shared" si="23"/>
        <v>1.8415480077551862</v>
      </c>
      <c r="H271" s="108" t="s">
        <v>18</v>
      </c>
      <c r="I271" s="86">
        <f t="shared" si="24"/>
        <v>1.7575010808028009</v>
      </c>
      <c r="J271" s="86">
        <f t="shared" si="24"/>
        <v>2.511869075426759</v>
      </c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</row>
    <row r="272" spans="1:21" x14ac:dyDescent="0.2">
      <c r="A272" s="64">
        <v>1965</v>
      </c>
      <c r="B272" s="86">
        <f t="shared" si="23"/>
        <v>1.7910293270969471</v>
      </c>
      <c r="C272" s="86">
        <f t="shared" si="23"/>
        <v>2.1651020645892394</v>
      </c>
      <c r="D272" s="86">
        <f t="shared" si="23"/>
        <v>1.8610547418563186</v>
      </c>
      <c r="E272" s="86">
        <f t="shared" si="23"/>
        <v>1.7456745301744601</v>
      </c>
      <c r="F272" s="86">
        <f t="shared" si="23"/>
        <v>1.1864008321469119</v>
      </c>
      <c r="G272" s="86">
        <f t="shared" si="23"/>
        <v>1.7590269534979848</v>
      </c>
      <c r="H272" s="108" t="s">
        <v>18</v>
      </c>
      <c r="I272" s="86">
        <f t="shared" si="24"/>
        <v>1.7852393516366778</v>
      </c>
      <c r="J272" s="86">
        <f t="shared" si="24"/>
        <v>2.4725726325554551</v>
      </c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</row>
    <row r="273" spans="1:21" x14ac:dyDescent="0.2">
      <c r="A273" s="64">
        <v>1966</v>
      </c>
      <c r="B273" s="86">
        <f t="shared" si="23"/>
        <v>1.8277298134992139</v>
      </c>
      <c r="C273" s="86">
        <f t="shared" si="23"/>
        <v>2.0548376244230133</v>
      </c>
      <c r="D273" s="86">
        <f t="shared" si="23"/>
        <v>1.8701409138961183</v>
      </c>
      <c r="E273" s="86">
        <f t="shared" si="23"/>
        <v>1.8027149504932987</v>
      </c>
      <c r="F273" s="86">
        <f t="shared" si="23"/>
        <v>1.2312385353828601</v>
      </c>
      <c r="G273" s="86">
        <f t="shared" si="23"/>
        <v>2.1628605811171084</v>
      </c>
      <c r="H273" s="108" t="s">
        <v>18</v>
      </c>
      <c r="I273" s="86">
        <f t="shared" si="24"/>
        <v>1.7889214544708536</v>
      </c>
      <c r="J273" s="86">
        <f t="shared" si="24"/>
        <v>2.4357518307168569</v>
      </c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</row>
    <row r="274" spans="1:21" x14ac:dyDescent="0.2">
      <c r="A274" s="64">
        <v>1967</v>
      </c>
      <c r="B274" s="86">
        <f t="shared" si="23"/>
        <v>1.869361728380605</v>
      </c>
      <c r="C274" s="86">
        <f t="shared" si="23"/>
        <v>2.1361983265685351</v>
      </c>
      <c r="D274" s="86">
        <f t="shared" si="23"/>
        <v>1.9191144770245663</v>
      </c>
      <c r="E274" s="86">
        <f t="shared" si="23"/>
        <v>1.848207980223332</v>
      </c>
      <c r="F274" s="86">
        <f t="shared" si="23"/>
        <v>1.3171755206772602</v>
      </c>
      <c r="G274" s="86">
        <f t="shared" si="23"/>
        <v>2.2261208498724772</v>
      </c>
      <c r="H274" s="108" t="s">
        <v>18</v>
      </c>
      <c r="I274" s="86">
        <f t="shared" si="24"/>
        <v>1.8399775265733604</v>
      </c>
      <c r="J274" s="86">
        <f t="shared" si="24"/>
        <v>2.4594288999181502</v>
      </c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</row>
    <row r="275" spans="1:21" x14ac:dyDescent="0.2">
      <c r="A275" s="64">
        <v>1968</v>
      </c>
      <c r="B275" s="86">
        <f t="shared" si="23"/>
        <v>1.9081624312439249</v>
      </c>
      <c r="C275" s="86">
        <f t="shared" si="23"/>
        <v>2.1867888220514562</v>
      </c>
      <c r="D275" s="86">
        <f t="shared" si="23"/>
        <v>1.9616501302268194</v>
      </c>
      <c r="E275" s="86">
        <f t="shared" si="23"/>
        <v>1.9248206498661971</v>
      </c>
      <c r="F275" s="86">
        <f t="shared" si="23"/>
        <v>1.4051098304387211</v>
      </c>
      <c r="G275" s="86">
        <f t="shared" si="23"/>
        <v>2.3201499678990647</v>
      </c>
      <c r="H275" s="108" t="s">
        <v>18</v>
      </c>
      <c r="I275" s="86">
        <f t="shared" si="24"/>
        <v>1.8965037080897635</v>
      </c>
      <c r="J275" s="86">
        <f t="shared" si="24"/>
        <v>2.3220551373060854</v>
      </c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</row>
    <row r="276" spans="1:21" x14ac:dyDescent="0.2">
      <c r="A276" s="64">
        <v>1969</v>
      </c>
      <c r="B276" s="86">
        <f t="shared" si="23"/>
        <v>1.993704390834623</v>
      </c>
      <c r="C276" s="86">
        <f t="shared" si="23"/>
        <v>2.1092317583119655</v>
      </c>
      <c r="D276" s="86">
        <f t="shared" si="23"/>
        <v>2.0170579236286268</v>
      </c>
      <c r="E276" s="86">
        <f t="shared" si="23"/>
        <v>1.9946352938288372</v>
      </c>
      <c r="F276" s="86">
        <f t="shared" si="23"/>
        <v>1.4721874524223728</v>
      </c>
      <c r="G276" s="86">
        <f t="shared" si="23"/>
        <v>2.4615676690463246</v>
      </c>
      <c r="H276" s="108" t="s">
        <v>18</v>
      </c>
      <c r="I276" s="86">
        <f t="shared" si="24"/>
        <v>1.9767752805193131</v>
      </c>
      <c r="J276" s="86">
        <f t="shared" si="24"/>
        <v>2.2328219945034284</v>
      </c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</row>
    <row r="277" spans="1:21" x14ac:dyDescent="0.2">
      <c r="A277" s="64">
        <v>1970</v>
      </c>
      <c r="B277" s="86">
        <f t="shared" si="23"/>
        <v>2.1395932839644067</v>
      </c>
      <c r="C277" s="86">
        <f t="shared" si="23"/>
        <v>2.1245218663034504</v>
      </c>
      <c r="D277" s="86">
        <f t="shared" si="23"/>
        <v>2.1361858102246818</v>
      </c>
      <c r="E277" s="86">
        <f t="shared" si="23"/>
        <v>2.1182374591304201</v>
      </c>
      <c r="F277" s="86">
        <f t="shared" si="23"/>
        <v>1.5302749413384913</v>
      </c>
      <c r="G277" s="86">
        <f t="shared" si="23"/>
        <v>2.5479175859564918</v>
      </c>
      <c r="H277" s="108" t="s">
        <v>18</v>
      </c>
      <c r="I277" s="86">
        <f t="shared" si="24"/>
        <v>2.0937112701625771</v>
      </c>
      <c r="J277" s="86">
        <f t="shared" si="24"/>
        <v>2.3550917849996726</v>
      </c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</row>
    <row r="278" spans="1:21" x14ac:dyDescent="0.2">
      <c r="A278" s="64">
        <v>1971</v>
      </c>
      <c r="B278" s="86">
        <f t="shared" si="23"/>
        <v>2.1918753346233411</v>
      </c>
      <c r="C278" s="86">
        <f t="shared" si="23"/>
        <v>2.3227989059619336</v>
      </c>
      <c r="D278" s="86">
        <f t="shared" si="23"/>
        <v>2.2216002184041552</v>
      </c>
      <c r="E278" s="86">
        <f t="shared" si="23"/>
        <v>2.2431499988486583</v>
      </c>
      <c r="F278" s="86">
        <f t="shared" si="23"/>
        <v>1.6498729697198591</v>
      </c>
      <c r="G278" s="86">
        <f t="shared" si="23"/>
        <v>2.7325719763833476</v>
      </c>
      <c r="H278" s="108" t="s">
        <v>18</v>
      </c>
      <c r="I278" s="86">
        <f t="shared" si="24"/>
        <v>2.2061333951143109</v>
      </c>
      <c r="J278" s="86">
        <f t="shared" si="24"/>
        <v>2.300532536118856</v>
      </c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</row>
    <row r="279" spans="1:21" x14ac:dyDescent="0.2">
      <c r="A279" s="64">
        <v>1972</v>
      </c>
      <c r="B279" s="86">
        <f t="shared" si="23"/>
        <v>2.332442156220385</v>
      </c>
      <c r="C279" s="86">
        <f t="shared" si="23"/>
        <v>2.6265380277498167</v>
      </c>
      <c r="D279" s="86">
        <f t="shared" si="23"/>
        <v>2.3954565344418035</v>
      </c>
      <c r="E279" s="86">
        <f t="shared" si="23"/>
        <v>2.3949951016804252</v>
      </c>
      <c r="F279" s="86">
        <f t="shared" si="23"/>
        <v>1.8403185999273406</v>
      </c>
      <c r="G279" s="86">
        <f t="shared" si="23"/>
        <v>2.964957065281006</v>
      </c>
      <c r="H279" s="108" t="s">
        <v>18</v>
      </c>
      <c r="I279" s="86">
        <f t="shared" si="24"/>
        <v>2.3622915538065774</v>
      </c>
      <c r="J279" s="86">
        <f t="shared" si="24"/>
        <v>2.5458527341760293</v>
      </c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</row>
    <row r="280" spans="1:21" x14ac:dyDescent="0.2">
      <c r="A280" s="64">
        <v>1973</v>
      </c>
      <c r="B280" s="86">
        <f t="shared" si="23"/>
        <v>2.6785863687328804</v>
      </c>
      <c r="C280" s="86">
        <f t="shared" si="23"/>
        <v>3.0686623410799916</v>
      </c>
      <c r="D280" s="86">
        <f t="shared" si="23"/>
        <v>2.7615173103132431</v>
      </c>
      <c r="E280" s="86">
        <f t="shared" si="23"/>
        <v>2.7704099032771876</v>
      </c>
      <c r="F280" s="86">
        <f t="shared" si="23"/>
        <v>2.0803483110659968</v>
      </c>
      <c r="G280" s="86">
        <f t="shared" si="23"/>
        <v>3.4189110393451823</v>
      </c>
      <c r="H280" s="108" t="s">
        <v>18</v>
      </c>
      <c r="I280" s="86">
        <f t="shared" si="24"/>
        <v>2.7135470376067343</v>
      </c>
      <c r="J280" s="86">
        <f t="shared" si="24"/>
        <v>2.9784362347711708</v>
      </c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</row>
    <row r="281" spans="1:21" x14ac:dyDescent="0.2">
      <c r="A281" s="64">
        <v>1974</v>
      </c>
      <c r="B281" s="86">
        <f t="shared" si="23"/>
        <v>3.3003673957836752</v>
      </c>
      <c r="C281" s="86">
        <f t="shared" si="23"/>
        <v>4.7157229520833424</v>
      </c>
      <c r="D281" s="86">
        <f t="shared" si="23"/>
        <v>3.6121510843171794</v>
      </c>
      <c r="E281" s="86">
        <f t="shared" si="23"/>
        <v>3.7208743256453993</v>
      </c>
      <c r="F281" s="86">
        <f t="shared" si="23"/>
        <v>2.5572397947644019</v>
      </c>
      <c r="G281" s="86">
        <f t="shared" si="23"/>
        <v>4.3926879304827215</v>
      </c>
      <c r="H281" s="108" t="s">
        <v>18</v>
      </c>
      <c r="I281" s="86">
        <f t="shared" si="24"/>
        <v>3.5594294093899013</v>
      </c>
      <c r="J281" s="86">
        <f t="shared" si="24"/>
        <v>3.845734479750166</v>
      </c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</row>
    <row r="282" spans="1:21" x14ac:dyDescent="0.2">
      <c r="A282" s="64">
        <v>1975</v>
      </c>
      <c r="B282" s="86">
        <f t="shared" si="23"/>
        <v>4.1103069152129654</v>
      </c>
      <c r="C282" s="86">
        <f t="shared" si="23"/>
        <v>5.1831420752647457</v>
      </c>
      <c r="D282" s="86">
        <f t="shared" si="23"/>
        <v>4.3292733570489252</v>
      </c>
      <c r="E282" s="86">
        <f t="shared" si="23"/>
        <v>4.4853593137092949</v>
      </c>
      <c r="F282" s="86">
        <f t="shared" si="23"/>
        <v>3.2771956812235365</v>
      </c>
      <c r="G282" s="86">
        <f t="shared" si="23"/>
        <v>5.176071814956595</v>
      </c>
      <c r="H282" s="108" t="s">
        <v>18</v>
      </c>
      <c r="I282" s="86">
        <f t="shared" si="24"/>
        <v>4.2862369663435853</v>
      </c>
      <c r="J282" s="86">
        <f t="shared" si="24"/>
        <v>4.5247034743208019</v>
      </c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</row>
    <row r="283" spans="1:21" x14ac:dyDescent="0.2">
      <c r="A283" s="64">
        <v>1976</v>
      </c>
      <c r="B283" s="86">
        <f t="shared" ref="B283:G298" si="25">(B21/K21)*100</f>
        <v>4.7926910678754497</v>
      </c>
      <c r="C283" s="86">
        <f t="shared" si="25"/>
        <v>4.9711147516709033</v>
      </c>
      <c r="D283" s="86">
        <f t="shared" si="25"/>
        <v>4.8319768791468594</v>
      </c>
      <c r="E283" s="86">
        <f t="shared" si="25"/>
        <v>4.9075775248813196</v>
      </c>
      <c r="F283" s="86">
        <f t="shared" si="25"/>
        <v>3.9295049163995075</v>
      </c>
      <c r="G283" s="86">
        <f t="shared" si="25"/>
        <v>5.4884130366515693</v>
      </c>
      <c r="H283" s="108" t="s">
        <v>18</v>
      </c>
      <c r="I283" s="86">
        <f t="shared" ref="I283:J298" si="26">(I21/R21)*100</f>
        <v>4.7791424077831657</v>
      </c>
      <c r="J283" s="86">
        <f t="shared" si="26"/>
        <v>5.0782141921161283</v>
      </c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</row>
    <row r="284" spans="1:21" x14ac:dyDescent="0.2">
      <c r="A284" s="64">
        <v>1977</v>
      </c>
      <c r="B284" s="86">
        <f t="shared" si="25"/>
        <v>5.6045144813965164</v>
      </c>
      <c r="C284" s="86">
        <f t="shared" si="25"/>
        <v>5.2681197632124377</v>
      </c>
      <c r="D284" s="86">
        <f t="shared" si="25"/>
        <v>5.5221419491561301</v>
      </c>
      <c r="E284" s="86">
        <f t="shared" si="25"/>
        <v>5.4058781567008882</v>
      </c>
      <c r="F284" s="86">
        <f t="shared" si="25"/>
        <v>4.5985398781792979</v>
      </c>
      <c r="G284" s="86">
        <f t="shared" si="25"/>
        <v>5.9320261702214241</v>
      </c>
      <c r="H284" s="108" t="s">
        <v>18</v>
      </c>
      <c r="I284" s="86">
        <f t="shared" si="26"/>
        <v>5.345558981556306</v>
      </c>
      <c r="J284" s="86">
        <f t="shared" si="26"/>
        <v>6.3849423936745309</v>
      </c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</row>
    <row r="285" spans="1:21" x14ac:dyDescent="0.2">
      <c r="A285" s="64">
        <v>1978</v>
      </c>
      <c r="B285" s="86">
        <f t="shared" si="25"/>
        <v>6.0477464593060812</v>
      </c>
      <c r="C285" s="86">
        <f t="shared" si="25"/>
        <v>5.5724991817397331</v>
      </c>
      <c r="D285" s="86">
        <f t="shared" si="25"/>
        <v>5.930354420330727</v>
      </c>
      <c r="E285" s="86">
        <f t="shared" si="25"/>
        <v>5.930419964701608</v>
      </c>
      <c r="F285" s="86">
        <f t="shared" si="25"/>
        <v>5.3430270894191496</v>
      </c>
      <c r="G285" s="86">
        <f t="shared" si="25"/>
        <v>6.4767506155655656</v>
      </c>
      <c r="H285" s="108" t="s">
        <v>18</v>
      </c>
      <c r="I285" s="86">
        <f t="shared" si="26"/>
        <v>5.8985721385969399</v>
      </c>
      <c r="J285" s="86">
        <f t="shared" si="26"/>
        <v>6.0799120911642284</v>
      </c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</row>
    <row r="286" spans="1:21" x14ac:dyDescent="0.2">
      <c r="A286" s="64">
        <v>1979</v>
      </c>
      <c r="B286" s="86">
        <f t="shared" si="25"/>
        <v>6.6011131145159911</v>
      </c>
      <c r="C286" s="86">
        <f t="shared" si="25"/>
        <v>6.4019138825091835</v>
      </c>
      <c r="D286" s="86">
        <f t="shared" si="25"/>
        <v>6.5526259541312175</v>
      </c>
      <c r="E286" s="86">
        <f t="shared" si="25"/>
        <v>6.5654258231138449</v>
      </c>
      <c r="F286" s="86">
        <f t="shared" si="25"/>
        <v>6.1099025706241736</v>
      </c>
      <c r="G286" s="86">
        <f t="shared" si="25"/>
        <v>7.312886487727603</v>
      </c>
      <c r="H286" s="108" t="s">
        <v>18</v>
      </c>
      <c r="I286" s="86">
        <f t="shared" si="26"/>
        <v>6.5755938620473842</v>
      </c>
      <c r="J286" s="86">
        <f t="shared" si="26"/>
        <v>6.4430479747124165</v>
      </c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</row>
    <row r="287" spans="1:21" x14ac:dyDescent="0.2">
      <c r="A287" s="64">
        <v>1980</v>
      </c>
      <c r="B287" s="86">
        <f t="shared" si="25"/>
        <v>7.8440750008127988</v>
      </c>
      <c r="C287" s="86">
        <f t="shared" si="25"/>
        <v>7.8570867991199611</v>
      </c>
      <c r="D287" s="86">
        <f t="shared" si="25"/>
        <v>7.8471416802057439</v>
      </c>
      <c r="E287" s="86">
        <f t="shared" si="25"/>
        <v>7.8430526884270488</v>
      </c>
      <c r="F287" s="86">
        <f t="shared" si="25"/>
        <v>7.2773682877537702</v>
      </c>
      <c r="G287" s="86">
        <f t="shared" si="25"/>
        <v>8.8267370673801651</v>
      </c>
      <c r="H287" s="108" t="s">
        <v>18</v>
      </c>
      <c r="I287" s="86">
        <f t="shared" si="26"/>
        <v>7.830461544601854</v>
      </c>
      <c r="J287" s="86">
        <f t="shared" si="26"/>
        <v>7.9308241649188096</v>
      </c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</row>
    <row r="288" spans="1:21" x14ac:dyDescent="0.2">
      <c r="A288" s="64">
        <v>1981</v>
      </c>
      <c r="B288" s="86">
        <f t="shared" si="25"/>
        <v>11.068158481940014</v>
      </c>
      <c r="C288" s="86">
        <f t="shared" si="25"/>
        <v>19.247634432263496</v>
      </c>
      <c r="D288" s="86">
        <f t="shared" si="25"/>
        <v>12.610604909450856</v>
      </c>
      <c r="E288" s="86">
        <f t="shared" si="25"/>
        <v>10.850886209449621</v>
      </c>
      <c r="F288" s="86">
        <f t="shared" si="25"/>
        <v>9.1837027707653345</v>
      </c>
      <c r="G288" s="86">
        <f t="shared" si="25"/>
        <v>16.320057801327174</v>
      </c>
      <c r="H288" s="108" t="s">
        <v>18</v>
      </c>
      <c r="I288" s="86">
        <f t="shared" si="26"/>
        <v>11.7388164735389</v>
      </c>
      <c r="J288" s="86">
        <f t="shared" si="26"/>
        <v>16.084750710210795</v>
      </c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</row>
    <row r="289" spans="1:21" x14ac:dyDescent="0.2">
      <c r="A289" s="64">
        <v>1982</v>
      </c>
      <c r="B289" s="86">
        <f t="shared" si="25"/>
        <v>20.384436922451236</v>
      </c>
      <c r="C289" s="86">
        <f t="shared" si="25"/>
        <v>35.12841854927062</v>
      </c>
      <c r="D289" s="86">
        <f t="shared" si="25"/>
        <v>22.895352855537944</v>
      </c>
      <c r="E289" s="86">
        <f t="shared" si="25"/>
        <v>19.710615455599161</v>
      </c>
      <c r="F289" s="86">
        <f t="shared" si="25"/>
        <v>14.882560403969011</v>
      </c>
      <c r="G289" s="86">
        <f t="shared" si="25"/>
        <v>32.597598585603137</v>
      </c>
      <c r="H289" s="108" t="s">
        <v>18</v>
      </c>
      <c r="I289" s="86">
        <f t="shared" si="26"/>
        <v>20.944962518942177</v>
      </c>
      <c r="J289" s="86">
        <f t="shared" si="26"/>
        <v>30.269826789264521</v>
      </c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</row>
    <row r="290" spans="1:21" x14ac:dyDescent="0.2">
      <c r="A290" s="64">
        <v>1983</v>
      </c>
      <c r="B290" s="86">
        <f t="shared" si="25"/>
        <v>26.281961670077209</v>
      </c>
      <c r="C290" s="86">
        <f t="shared" si="25"/>
        <v>35.093595756249478</v>
      </c>
      <c r="D290" s="86">
        <f t="shared" si="25"/>
        <v>27.936009520098519</v>
      </c>
      <c r="E290" s="86">
        <f t="shared" si="25"/>
        <v>26.305545671894087</v>
      </c>
      <c r="F290" s="86">
        <f t="shared" si="25"/>
        <v>21.097330646081648</v>
      </c>
      <c r="G290" s="86">
        <f t="shared" si="25"/>
        <v>35.365528980608893</v>
      </c>
      <c r="H290" s="108" t="s">
        <v>18</v>
      </c>
      <c r="I290" s="86">
        <f t="shared" si="26"/>
        <v>26.816310934225466</v>
      </c>
      <c r="J290" s="86">
        <f t="shared" si="26"/>
        <v>32.51567166449982</v>
      </c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</row>
    <row r="291" spans="1:21" x14ac:dyDescent="0.2">
      <c r="A291" s="64">
        <v>1984</v>
      </c>
      <c r="B291" s="86">
        <f t="shared" si="25"/>
        <v>30.982124385252646</v>
      </c>
      <c r="C291" s="86">
        <f t="shared" si="25"/>
        <v>36.933948481876072</v>
      </c>
      <c r="D291" s="86">
        <f t="shared" si="25"/>
        <v>32.14769130364801</v>
      </c>
      <c r="E291" s="86">
        <f t="shared" si="25"/>
        <v>30.551901250722718</v>
      </c>
      <c r="F291" s="86">
        <f t="shared" si="25"/>
        <v>26.529924077480722</v>
      </c>
      <c r="G291" s="86">
        <f t="shared" si="25"/>
        <v>37.411319065911258</v>
      </c>
      <c r="H291" s="108" t="s">
        <v>18</v>
      </c>
      <c r="I291" s="86">
        <f t="shared" si="26"/>
        <v>31.214184280255886</v>
      </c>
      <c r="J291" s="86">
        <f t="shared" si="26"/>
        <v>35.844637450589559</v>
      </c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</row>
    <row r="292" spans="1:21" x14ac:dyDescent="0.2">
      <c r="A292" s="64">
        <v>1985</v>
      </c>
      <c r="B292" s="86">
        <f t="shared" si="25"/>
        <v>36.305954172544098</v>
      </c>
      <c r="C292" s="86">
        <f t="shared" si="25"/>
        <v>40.441844032739411</v>
      </c>
      <c r="D292" s="86">
        <f t="shared" si="25"/>
        <v>37.153733936517611</v>
      </c>
      <c r="E292" s="86">
        <f t="shared" si="25"/>
        <v>35.814827569596197</v>
      </c>
      <c r="F292" s="86">
        <f t="shared" si="25"/>
        <v>32.091835647691148</v>
      </c>
      <c r="G292" s="86">
        <f t="shared" si="25"/>
        <v>40.654050374376119</v>
      </c>
      <c r="H292" s="108" t="s">
        <v>18</v>
      </c>
      <c r="I292" s="86">
        <f t="shared" si="26"/>
        <v>36.191430940432909</v>
      </c>
      <c r="J292" s="86">
        <f t="shared" si="26"/>
        <v>41.26408729965074</v>
      </c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</row>
    <row r="293" spans="1:21" x14ac:dyDescent="0.2">
      <c r="A293" s="64">
        <v>1986</v>
      </c>
      <c r="B293" s="86">
        <f t="shared" si="25"/>
        <v>43.308630821456553</v>
      </c>
      <c r="C293" s="86">
        <f t="shared" si="25"/>
        <v>40.305319955029937</v>
      </c>
      <c r="D293" s="86">
        <f t="shared" si="25"/>
        <v>42.63413899787917</v>
      </c>
      <c r="E293" s="86">
        <f t="shared" si="25"/>
        <v>40.594412092165108</v>
      </c>
      <c r="F293" s="86">
        <f t="shared" si="25"/>
        <v>38.152545753316822</v>
      </c>
      <c r="G293" s="86">
        <f t="shared" si="25"/>
        <v>44.043249592574334</v>
      </c>
      <c r="H293" s="108" t="s">
        <v>18</v>
      </c>
      <c r="I293" s="86">
        <f t="shared" si="26"/>
        <v>40.81370209204939</v>
      </c>
      <c r="J293" s="86">
        <f t="shared" si="26"/>
        <v>51.054130461916273</v>
      </c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</row>
    <row r="294" spans="1:21" x14ac:dyDescent="0.2">
      <c r="A294" s="64">
        <v>1987</v>
      </c>
      <c r="B294" s="86">
        <f t="shared" si="25"/>
        <v>48.60688839645519</v>
      </c>
      <c r="C294" s="86">
        <f t="shared" si="25"/>
        <v>46.406599550506257</v>
      </c>
      <c r="D294" s="86">
        <f t="shared" si="25"/>
        <v>48.07108745609969</v>
      </c>
      <c r="E294" s="86">
        <f t="shared" si="25"/>
        <v>48.049835729518207</v>
      </c>
      <c r="F294" s="86">
        <f t="shared" si="25"/>
        <v>41.953267433048744</v>
      </c>
      <c r="G294" s="86">
        <f t="shared" si="25"/>
        <v>49.721881207199388</v>
      </c>
      <c r="H294" s="108" t="s">
        <v>18</v>
      </c>
      <c r="I294" s="86">
        <f t="shared" si="26"/>
        <v>47.536882710946728</v>
      </c>
      <c r="J294" s="86">
        <f t="shared" si="26"/>
        <v>50.274628817042874</v>
      </c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</row>
    <row r="295" spans="1:21" x14ac:dyDescent="0.2">
      <c r="A295" s="64">
        <v>1988</v>
      </c>
      <c r="B295" s="86">
        <f t="shared" si="25"/>
        <v>58.68457722234686</v>
      </c>
      <c r="C295" s="86">
        <f t="shared" si="25"/>
        <v>57.840465934082822</v>
      </c>
      <c r="D295" s="86">
        <f t="shared" si="25"/>
        <v>58.479779166825352</v>
      </c>
      <c r="E295" s="86">
        <f t="shared" si="25"/>
        <v>57.994994718000079</v>
      </c>
      <c r="F295" s="86">
        <f t="shared" si="25"/>
        <v>52.205116837484454</v>
      </c>
      <c r="G295" s="86">
        <f t="shared" si="25"/>
        <v>59.884375270681808</v>
      </c>
      <c r="H295" s="108" t="s">
        <v>18</v>
      </c>
      <c r="I295" s="86">
        <f t="shared" si="26"/>
        <v>57.534270962526548</v>
      </c>
      <c r="J295" s="86">
        <f t="shared" si="26"/>
        <v>62.030484691329313</v>
      </c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</row>
    <row r="296" spans="1:21" x14ac:dyDescent="0.2">
      <c r="A296" s="64">
        <v>1989</v>
      </c>
      <c r="B296" s="86">
        <f t="shared" si="25"/>
        <v>67.688189418162608</v>
      </c>
      <c r="C296" s="86">
        <f t="shared" si="25"/>
        <v>65.137123373127238</v>
      </c>
      <c r="D296" s="86">
        <f t="shared" si="25"/>
        <v>67.020858479037642</v>
      </c>
      <c r="E296" s="86">
        <f t="shared" si="25"/>
        <v>67.85565307484363</v>
      </c>
      <c r="F296" s="86">
        <f t="shared" si="25"/>
        <v>66.692932783800856</v>
      </c>
      <c r="G296" s="86">
        <f t="shared" si="25"/>
        <v>65.276315659041757</v>
      </c>
      <c r="H296" s="108" t="s">
        <v>18</v>
      </c>
      <c r="I296" s="86">
        <f t="shared" si="26"/>
        <v>67.184744239249625</v>
      </c>
      <c r="J296" s="86">
        <f t="shared" si="26"/>
        <v>66.464778942666612</v>
      </c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</row>
    <row r="297" spans="1:21" x14ac:dyDescent="0.2">
      <c r="A297" s="64">
        <v>1990</v>
      </c>
      <c r="B297" s="86">
        <f t="shared" si="25"/>
        <v>79.271787306664294</v>
      </c>
      <c r="C297" s="86">
        <f t="shared" si="25"/>
        <v>76.819354478288574</v>
      </c>
      <c r="D297" s="86">
        <f t="shared" si="25"/>
        <v>78.603720438626013</v>
      </c>
      <c r="E297" s="86">
        <f t="shared" si="25"/>
        <v>80.249371937878237</v>
      </c>
      <c r="F297" s="86">
        <f t="shared" si="25"/>
        <v>85.886871391736435</v>
      </c>
      <c r="G297" s="86">
        <f t="shared" si="25"/>
        <v>76.695736889204014</v>
      </c>
      <c r="H297" s="108" t="s">
        <v>18</v>
      </c>
      <c r="I297" s="86">
        <f t="shared" si="26"/>
        <v>80.208164693207749</v>
      </c>
      <c r="J297" s="86">
        <f t="shared" si="26"/>
        <v>73.447089788369624</v>
      </c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</row>
    <row r="298" spans="1:21" x14ac:dyDescent="0.2">
      <c r="A298" s="64">
        <v>1991</v>
      </c>
      <c r="B298" s="86">
        <f t="shared" si="25"/>
        <v>100.00000000327856</v>
      </c>
      <c r="C298" s="86">
        <f t="shared" si="25"/>
        <v>100</v>
      </c>
      <c r="D298" s="86">
        <f t="shared" si="25"/>
        <v>100.00000000239098</v>
      </c>
      <c r="E298" s="86">
        <f t="shared" si="25"/>
        <v>100</v>
      </c>
      <c r="F298" s="86">
        <f t="shared" si="25"/>
        <v>100</v>
      </c>
      <c r="G298" s="86">
        <f t="shared" si="25"/>
        <v>100</v>
      </c>
      <c r="H298" s="108" t="s">
        <v>18</v>
      </c>
      <c r="I298" s="86">
        <f t="shared" si="26"/>
        <v>100</v>
      </c>
      <c r="J298" s="86">
        <f t="shared" si="26"/>
        <v>100</v>
      </c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</row>
    <row r="299" spans="1:21" x14ac:dyDescent="0.2">
      <c r="A299" s="64">
        <v>1992</v>
      </c>
      <c r="B299" s="86">
        <f t="shared" ref="B299:G314" si="27">(B37/K37)*100</f>
        <v>120.48121132530865</v>
      </c>
      <c r="C299" s="86">
        <f t="shared" si="27"/>
        <v>114.35821510475421</v>
      </c>
      <c r="D299" s="86">
        <f t="shared" si="27"/>
        <v>118.67088786562037</v>
      </c>
      <c r="E299" s="86">
        <f t="shared" si="27"/>
        <v>119.74555400781762</v>
      </c>
      <c r="F299" s="86">
        <f t="shared" si="27"/>
        <v>118.88910598794655</v>
      </c>
      <c r="G299" s="86">
        <f t="shared" si="27"/>
        <v>116.44461914062619</v>
      </c>
      <c r="H299" s="108" t="s">
        <v>18</v>
      </c>
      <c r="I299" s="86">
        <f t="shared" ref="I299:J314" si="28">(I37/R37)*100</f>
        <v>118.91332572968902</v>
      </c>
      <c r="J299" s="86">
        <f t="shared" si="28"/>
        <v>117.9564026131372</v>
      </c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</row>
    <row r="300" spans="1:21" x14ac:dyDescent="0.2">
      <c r="A300" s="64">
        <v>1993</v>
      </c>
      <c r="B300" s="86">
        <f t="shared" si="27"/>
        <v>133.28047490907241</v>
      </c>
      <c r="C300" s="86">
        <f t="shared" si="27"/>
        <v>125.60935620239944</v>
      </c>
      <c r="D300" s="86">
        <f t="shared" si="27"/>
        <v>130.90638136315644</v>
      </c>
      <c r="E300" s="86">
        <f t="shared" si="27"/>
        <v>130.20616566729672</v>
      </c>
      <c r="F300" s="86">
        <f t="shared" si="27"/>
        <v>142.35705269737983</v>
      </c>
      <c r="G300" s="86">
        <f t="shared" si="27"/>
        <v>128.10143928695732</v>
      </c>
      <c r="H300" s="108" t="s">
        <v>18</v>
      </c>
      <c r="I300" s="86">
        <f t="shared" si="28"/>
        <v>130.60957473592666</v>
      </c>
      <c r="J300" s="86">
        <f t="shared" si="28"/>
        <v>131.79775038893624</v>
      </c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</row>
    <row r="301" spans="1:21" x14ac:dyDescent="0.2">
      <c r="A301" s="64">
        <v>1994</v>
      </c>
      <c r="B301" s="86">
        <f t="shared" si="27"/>
        <v>154.00341407175611</v>
      </c>
      <c r="C301" s="86">
        <f t="shared" si="27"/>
        <v>140.71556406136801</v>
      </c>
      <c r="D301" s="86">
        <f t="shared" si="27"/>
        <v>149.87855902349068</v>
      </c>
      <c r="E301" s="86">
        <f t="shared" si="27"/>
        <v>146.00557830633184</v>
      </c>
      <c r="F301" s="86">
        <f t="shared" si="27"/>
        <v>177.36296243965279</v>
      </c>
      <c r="G301" s="86">
        <f t="shared" si="27"/>
        <v>144.68016443427666</v>
      </c>
      <c r="H301" s="108" t="s">
        <v>18</v>
      </c>
      <c r="I301" s="86">
        <f t="shared" si="28"/>
        <v>148.95701829061471</v>
      </c>
      <c r="J301" s="86">
        <f t="shared" si="28"/>
        <v>152.68279993563877</v>
      </c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</row>
    <row r="302" spans="1:21" x14ac:dyDescent="0.2">
      <c r="A302" s="64">
        <v>1995</v>
      </c>
      <c r="B302" s="86">
        <f t="shared" si="27"/>
        <v>188.18060757819214</v>
      </c>
      <c r="C302" s="86">
        <f t="shared" si="27"/>
        <v>170.39241890796643</v>
      </c>
      <c r="D302" s="86">
        <f t="shared" si="27"/>
        <v>182.69581961472269</v>
      </c>
      <c r="E302" s="86">
        <f t="shared" si="27"/>
        <v>177.87960199829959</v>
      </c>
      <c r="F302" s="86">
        <f t="shared" si="27"/>
        <v>221.29089386585559</v>
      </c>
      <c r="G302" s="86">
        <f t="shared" si="27"/>
        <v>174.03217630276043</v>
      </c>
      <c r="H302" s="108" t="s">
        <v>18</v>
      </c>
      <c r="I302" s="86">
        <f t="shared" si="28"/>
        <v>182.10217831215328</v>
      </c>
      <c r="J302" s="86">
        <f t="shared" si="28"/>
        <v>184.34092309350677</v>
      </c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</row>
    <row r="303" spans="1:21" x14ac:dyDescent="0.2">
      <c r="A303" s="64">
        <v>1996</v>
      </c>
      <c r="B303" s="86">
        <f t="shared" si="27"/>
        <v>217.90896920066766</v>
      </c>
      <c r="C303" s="86">
        <f t="shared" si="27"/>
        <v>205.42779164003312</v>
      </c>
      <c r="D303" s="86">
        <f t="shared" si="27"/>
        <v>214.0126622530245</v>
      </c>
      <c r="E303" s="86">
        <f t="shared" si="27"/>
        <v>211.4856354763885</v>
      </c>
      <c r="F303" s="86">
        <f t="shared" si="27"/>
        <v>258.47056830896798</v>
      </c>
      <c r="G303" s="86">
        <f t="shared" si="27"/>
        <v>199.07338572733227</v>
      </c>
      <c r="H303" s="108" t="s">
        <v>18</v>
      </c>
      <c r="I303" s="86">
        <f t="shared" si="28"/>
        <v>214.64866146618863</v>
      </c>
      <c r="J303" s="86">
        <f t="shared" si="28"/>
        <v>212.35667716188559</v>
      </c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</row>
    <row r="304" spans="1:21" x14ac:dyDescent="0.2">
      <c r="A304" s="64">
        <v>1997</v>
      </c>
      <c r="B304" s="86">
        <f t="shared" si="27"/>
        <v>250.36585739948362</v>
      </c>
      <c r="C304" s="86">
        <f t="shared" si="27"/>
        <v>226.34969177965024</v>
      </c>
      <c r="D304" s="86">
        <f t="shared" si="27"/>
        <v>242.43354017653164</v>
      </c>
      <c r="E304" s="86">
        <f t="shared" si="27"/>
        <v>239.37721714217423</v>
      </c>
      <c r="F304" s="86">
        <f t="shared" si="27"/>
        <v>291.82772456202196</v>
      </c>
      <c r="G304" s="86">
        <f t="shared" si="27"/>
        <v>220.5462115158675</v>
      </c>
      <c r="H304" s="108" t="s">
        <v>18</v>
      </c>
      <c r="I304" s="86">
        <f t="shared" si="28"/>
        <v>241.155661110295</v>
      </c>
      <c r="J304" s="86">
        <f t="shared" si="28"/>
        <v>245.75213165628585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</row>
    <row r="305" spans="1:21" x14ac:dyDescent="0.2">
      <c r="A305" s="64">
        <v>1998</v>
      </c>
      <c r="B305" s="86">
        <f t="shared" si="27"/>
        <v>280.72425849597749</v>
      </c>
      <c r="C305" s="86">
        <f t="shared" si="27"/>
        <v>246.75357456361235</v>
      </c>
      <c r="D305" s="86">
        <f t="shared" si="27"/>
        <v>268.39311995407775</v>
      </c>
      <c r="E305" s="86">
        <f t="shared" si="27"/>
        <v>262.92760595337381</v>
      </c>
      <c r="F305" s="86">
        <f t="shared" si="27"/>
        <v>343.91808909717696</v>
      </c>
      <c r="G305" s="86">
        <f t="shared" si="27"/>
        <v>241.67285003029511</v>
      </c>
      <c r="H305" s="108" t="s">
        <v>18</v>
      </c>
      <c r="I305" s="86">
        <f t="shared" si="28"/>
        <v>266.06834171139144</v>
      </c>
      <c r="J305" s="86">
        <f t="shared" si="28"/>
        <v>273.56440900984279</v>
      </c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</row>
    <row r="306" spans="1:21" x14ac:dyDescent="0.2">
      <c r="A306" s="64">
        <f t="shared" ref="A306:A322" si="29">A305+1</f>
        <v>1999</v>
      </c>
      <c r="B306" s="86">
        <f t="shared" si="27"/>
        <v>322.75945908888764</v>
      </c>
      <c r="C306" s="86">
        <f t="shared" si="27"/>
        <v>280.53134131049779</v>
      </c>
      <c r="D306" s="86">
        <f t="shared" si="27"/>
        <v>308.16022277605089</v>
      </c>
      <c r="E306" s="86">
        <f t="shared" si="27"/>
        <v>298.90351802766725</v>
      </c>
      <c r="F306" s="86">
        <f t="shared" si="27"/>
        <v>406.42203685514983</v>
      </c>
      <c r="G306" s="86">
        <f t="shared" si="27"/>
        <v>276.16129824633992</v>
      </c>
      <c r="H306" s="108" t="s">
        <v>18</v>
      </c>
      <c r="I306" s="86">
        <f t="shared" si="28"/>
        <v>309.30454580775171</v>
      </c>
      <c r="J306" s="86">
        <f t="shared" si="28"/>
        <v>306.09899684268714</v>
      </c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</row>
    <row r="307" spans="1:21" x14ac:dyDescent="0.2">
      <c r="A307" s="64">
        <f t="shared" si="29"/>
        <v>2000</v>
      </c>
      <c r="B307" s="86">
        <f t="shared" si="27"/>
        <v>345.27686421870465</v>
      </c>
      <c r="C307" s="86">
        <f t="shared" si="27"/>
        <v>312.59748448511237</v>
      </c>
      <c r="D307" s="86">
        <f t="shared" si="27"/>
        <v>334.30405096576925</v>
      </c>
      <c r="E307" s="86">
        <f t="shared" si="27"/>
        <v>333.78021973649521</v>
      </c>
      <c r="F307" s="86">
        <f t="shared" si="27"/>
        <v>462.63916578937784</v>
      </c>
      <c r="G307" s="86">
        <f t="shared" si="27"/>
        <v>300.32894522333146</v>
      </c>
      <c r="H307" s="108" t="s">
        <v>18</v>
      </c>
      <c r="I307" s="86">
        <f t="shared" si="28"/>
        <v>345.31541522199512</v>
      </c>
      <c r="J307" s="86">
        <f t="shared" si="28"/>
        <v>314.28166109763379</v>
      </c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</row>
    <row r="308" spans="1:21" x14ac:dyDescent="0.2">
      <c r="A308" s="64">
        <f t="shared" si="29"/>
        <v>2001</v>
      </c>
      <c r="B308" s="86">
        <f t="shared" si="27"/>
        <v>374.97199708570645</v>
      </c>
      <c r="C308" s="86">
        <f t="shared" si="27"/>
        <v>329.7211904709618</v>
      </c>
      <c r="D308" s="86">
        <f t="shared" si="27"/>
        <v>359.75972676338745</v>
      </c>
      <c r="E308" s="86">
        <f t="shared" si="27"/>
        <v>370.08480524562077</v>
      </c>
      <c r="F308" s="86">
        <f t="shared" si="27"/>
        <v>528.5931645283157</v>
      </c>
      <c r="G308" s="86">
        <f t="shared" si="27"/>
        <v>330.73146415279501</v>
      </c>
      <c r="H308" s="108" t="s">
        <v>18</v>
      </c>
      <c r="I308" s="86">
        <f t="shared" si="28"/>
        <v>375.65293290644883</v>
      </c>
      <c r="J308" s="86">
        <f t="shared" si="28"/>
        <v>325.53946627800548</v>
      </c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</row>
    <row r="309" spans="1:21" x14ac:dyDescent="0.2">
      <c r="A309" s="64">
        <f t="shared" si="29"/>
        <v>2002</v>
      </c>
      <c r="B309" s="86">
        <f t="shared" si="27"/>
        <v>409.40301865897652</v>
      </c>
      <c r="C309" s="86">
        <f t="shared" si="27"/>
        <v>370.73869912270158</v>
      </c>
      <c r="D309" s="86">
        <f t="shared" si="27"/>
        <v>396.07557900457078</v>
      </c>
      <c r="E309" s="86">
        <f t="shared" si="27"/>
        <v>399.73985296892988</v>
      </c>
      <c r="F309" s="86">
        <f t="shared" si="27"/>
        <v>600.90638007860207</v>
      </c>
      <c r="G309" s="86">
        <f t="shared" si="27"/>
        <v>359.37589603291383</v>
      </c>
      <c r="H309" s="108" t="s">
        <v>18</v>
      </c>
      <c r="I309" s="86">
        <f t="shared" si="28"/>
        <v>412.40479748620874</v>
      </c>
      <c r="J309" s="86">
        <f t="shared" si="28"/>
        <v>360.62072573255301</v>
      </c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</row>
    <row r="310" spans="1:21" x14ac:dyDescent="0.2">
      <c r="A310" s="64">
        <f t="shared" si="29"/>
        <v>2003</v>
      </c>
      <c r="B310" s="86">
        <f t="shared" si="27"/>
        <v>443.33295676087221</v>
      </c>
      <c r="C310" s="86">
        <f t="shared" si="27"/>
        <v>431.58032542112988</v>
      </c>
      <c r="D310" s="86">
        <f t="shared" si="27"/>
        <v>439.42289110484188</v>
      </c>
      <c r="E310" s="86">
        <f t="shared" si="27"/>
        <v>439.20358382506191</v>
      </c>
      <c r="F310" s="86">
        <f t="shared" si="27"/>
        <v>678.45163071705429</v>
      </c>
      <c r="G310" s="86">
        <f t="shared" si="27"/>
        <v>392.46685614734417</v>
      </c>
      <c r="H310" s="108" t="s">
        <v>18</v>
      </c>
      <c r="I310" s="86">
        <f t="shared" si="28"/>
        <v>455.35917190532086</v>
      </c>
      <c r="J310" s="86">
        <f t="shared" si="28"/>
        <v>408.23782938967179</v>
      </c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</row>
    <row r="311" spans="1:21" x14ac:dyDescent="0.2">
      <c r="A311" s="64">
        <f t="shared" si="29"/>
        <v>2004</v>
      </c>
      <c r="B311" s="86">
        <f t="shared" si="27"/>
        <v>495.84852045997604</v>
      </c>
      <c r="C311" s="86">
        <f t="shared" si="27"/>
        <v>470.44075807099944</v>
      </c>
      <c r="D311" s="86">
        <f t="shared" si="27"/>
        <v>487.13956724232855</v>
      </c>
      <c r="E311" s="86">
        <f t="shared" si="27"/>
        <v>491.05873920505826</v>
      </c>
      <c r="F311" s="86">
        <f t="shared" si="27"/>
        <v>761.99831698023752</v>
      </c>
      <c r="G311" s="86">
        <f t="shared" si="27"/>
        <v>446.90009494323351</v>
      </c>
      <c r="H311" s="108" t="s">
        <v>18</v>
      </c>
      <c r="I311" s="86">
        <f t="shared" si="28"/>
        <v>513.99351299118882</v>
      </c>
      <c r="J311" s="86">
        <f t="shared" si="28"/>
        <v>436.27375445721839</v>
      </c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</row>
    <row r="312" spans="1:21" x14ac:dyDescent="0.2">
      <c r="A312" s="64">
        <f t="shared" si="29"/>
        <v>2005</v>
      </c>
      <c r="B312" s="86">
        <f t="shared" si="27"/>
        <v>548.52566294351766</v>
      </c>
      <c r="C312" s="86">
        <f t="shared" si="27"/>
        <v>534.62120166026864</v>
      </c>
      <c r="D312" s="86">
        <f t="shared" si="27"/>
        <v>543.56999120103842</v>
      </c>
      <c r="E312" s="86">
        <f t="shared" si="27"/>
        <v>562.22081538488283</v>
      </c>
      <c r="F312" s="86">
        <f t="shared" si="27"/>
        <v>870.13279765951631</v>
      </c>
      <c r="G312" s="86">
        <f t="shared" si="27"/>
        <v>505.35570012510726</v>
      </c>
      <c r="H312" s="108" t="s">
        <v>18</v>
      </c>
      <c r="I312" s="86">
        <f t="shared" si="28"/>
        <v>582.17862745542834</v>
      </c>
      <c r="J312" s="86">
        <f t="shared" si="28"/>
        <v>475.05624989644008</v>
      </c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</row>
    <row r="313" spans="1:21" x14ac:dyDescent="0.2">
      <c r="A313" s="64">
        <f t="shared" si="29"/>
        <v>2006</v>
      </c>
      <c r="B313" s="86">
        <f t="shared" si="27"/>
        <v>608.86065828628512</v>
      </c>
      <c r="C313" s="86">
        <f t="shared" si="27"/>
        <v>611.61835714950553</v>
      </c>
      <c r="D313" s="86">
        <f t="shared" si="27"/>
        <v>609.8395187192848</v>
      </c>
      <c r="E313" s="86">
        <f t="shared" si="27"/>
        <v>631.19006944907778</v>
      </c>
      <c r="F313" s="86">
        <f t="shared" si="27"/>
        <v>1001.5199450986435</v>
      </c>
      <c r="G313" s="86">
        <f t="shared" si="27"/>
        <v>585.30165867241908</v>
      </c>
      <c r="H313" s="108" t="s">
        <v>18</v>
      </c>
      <c r="I313" s="86">
        <f t="shared" si="28"/>
        <v>657.76858671277</v>
      </c>
      <c r="J313" s="86">
        <f t="shared" si="28"/>
        <v>526.88895928533111</v>
      </c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</row>
    <row r="314" spans="1:21" x14ac:dyDescent="0.2">
      <c r="A314" s="64">
        <f t="shared" si="29"/>
        <v>2007</v>
      </c>
      <c r="B314" s="86">
        <f t="shared" si="27"/>
        <v>665.9962647941777</v>
      </c>
      <c r="C314" s="86">
        <f t="shared" si="27"/>
        <v>670.43295253730628</v>
      </c>
      <c r="D314" s="86">
        <f t="shared" si="27"/>
        <v>667.53622239816514</v>
      </c>
      <c r="E314" s="86">
        <f t="shared" si="27"/>
        <v>699.71134381496643</v>
      </c>
      <c r="F314" s="86">
        <f t="shared" si="27"/>
        <v>1137.2574740435518</v>
      </c>
      <c r="G314" s="86">
        <f t="shared" si="27"/>
        <v>640.20682279887035</v>
      </c>
      <c r="H314" s="108" t="s">
        <v>18</v>
      </c>
      <c r="I314" s="86">
        <f t="shared" si="28"/>
        <v>732.01148897197208</v>
      </c>
      <c r="J314" s="86">
        <f t="shared" si="28"/>
        <v>561.18638702537839</v>
      </c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</row>
    <row r="315" spans="1:21" x14ac:dyDescent="0.2">
      <c r="A315" s="64">
        <f t="shared" si="29"/>
        <v>2008</v>
      </c>
      <c r="B315" s="86">
        <f t="shared" ref="B315:G322" si="30">(B53/K53)*100</f>
        <v>748.56251535748163</v>
      </c>
      <c r="C315" s="86">
        <f t="shared" si="30"/>
        <v>749.37827296593593</v>
      </c>
      <c r="D315" s="86">
        <f t="shared" si="30"/>
        <v>748.85242369627292</v>
      </c>
      <c r="E315" s="86">
        <f t="shared" si="30"/>
        <v>792.35708648330569</v>
      </c>
      <c r="F315" s="86">
        <f t="shared" si="30"/>
        <v>1359.0204632115776</v>
      </c>
      <c r="G315" s="86">
        <f t="shared" si="30"/>
        <v>721.26761963204103</v>
      </c>
      <c r="H315" s="108" t="s">
        <v>18</v>
      </c>
      <c r="I315" s="86">
        <f t="shared" ref="I315:J322" si="31">(I53/R53)*100</f>
        <v>821.6461882729842</v>
      </c>
      <c r="J315" s="86">
        <f t="shared" si="31"/>
        <v>616.83894879817456</v>
      </c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</row>
    <row r="316" spans="1:21" x14ac:dyDescent="0.2">
      <c r="A316" s="64">
        <f t="shared" si="29"/>
        <v>2009</v>
      </c>
      <c r="B316" s="86">
        <f t="shared" si="30"/>
        <v>811.29343660926395</v>
      </c>
      <c r="C316" s="86">
        <f t="shared" si="30"/>
        <v>748.69800487807879</v>
      </c>
      <c r="D316" s="86">
        <f t="shared" si="30"/>
        <v>791.81295617817364</v>
      </c>
      <c r="E316" s="86">
        <f t="shared" si="30"/>
        <v>817.96465640978204</v>
      </c>
      <c r="F316" s="86">
        <f t="shared" si="30"/>
        <v>1593.5908036088599</v>
      </c>
      <c r="G316" s="86">
        <f t="shared" si="30"/>
        <v>813.78763905876872</v>
      </c>
      <c r="H316" s="108" t="s">
        <v>18</v>
      </c>
      <c r="I316" s="86">
        <f t="shared" si="31"/>
        <v>868.82460868699025</v>
      </c>
      <c r="J316" s="86">
        <f t="shared" si="31"/>
        <v>655.24555590667308</v>
      </c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</row>
    <row r="317" spans="1:21" x14ac:dyDescent="0.2">
      <c r="A317" s="64">
        <f t="shared" si="29"/>
        <v>2010</v>
      </c>
      <c r="B317" s="86">
        <f t="shared" si="30"/>
        <v>875.87979969670471</v>
      </c>
      <c r="C317" s="86">
        <f t="shared" si="30"/>
        <v>714.58317186878116</v>
      </c>
      <c r="D317" s="86">
        <f t="shared" si="30"/>
        <v>821.99559886064662</v>
      </c>
      <c r="E317" s="86">
        <f t="shared" si="30"/>
        <v>861.65017494438666</v>
      </c>
      <c r="F317" s="86">
        <f t="shared" si="30"/>
        <v>1815.2608053709785</v>
      </c>
      <c r="G317" s="86">
        <f t="shared" si="30"/>
        <v>785.31818242677161</v>
      </c>
      <c r="H317" s="108" t="s">
        <v>18</v>
      </c>
      <c r="I317" s="86">
        <f t="shared" si="31"/>
        <v>922.88504679003177</v>
      </c>
      <c r="J317" s="86">
        <f t="shared" si="31"/>
        <v>635.09037688990213</v>
      </c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</row>
    <row r="318" spans="1:21" x14ac:dyDescent="0.2">
      <c r="A318" s="64">
        <f t="shared" si="29"/>
        <v>2011</v>
      </c>
      <c r="B318" s="86">
        <f t="shared" si="30"/>
        <v>915.5362384407523</v>
      </c>
      <c r="C318" s="86">
        <f t="shared" si="30"/>
        <v>737.66612051072002</v>
      </c>
      <c r="D318" s="86">
        <f t="shared" si="30"/>
        <v>854.40492584485105</v>
      </c>
      <c r="E318" s="86">
        <f t="shared" si="30"/>
        <v>910.52075298583327</v>
      </c>
      <c r="F318" s="86">
        <f t="shared" si="30"/>
        <v>1981.7619560618336</v>
      </c>
      <c r="G318" s="86">
        <f t="shared" si="30"/>
        <v>794.38593458173079</v>
      </c>
      <c r="H318" s="108" t="s">
        <v>18</v>
      </c>
      <c r="I318" s="86">
        <f t="shared" si="31"/>
        <v>968.68137419320112</v>
      </c>
      <c r="J318" s="86">
        <f t="shared" si="31"/>
        <v>641.05193516468285</v>
      </c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</row>
    <row r="319" spans="1:21" x14ac:dyDescent="0.2">
      <c r="A319" s="64">
        <f t="shared" si="29"/>
        <v>2012</v>
      </c>
      <c r="B319" s="86">
        <f t="shared" si="30"/>
        <v>951.1056872985439</v>
      </c>
      <c r="C319" s="86">
        <f t="shared" si="30"/>
        <v>733.83496018403287</v>
      </c>
      <c r="D319" s="86">
        <f t="shared" si="30"/>
        <v>874.82241226805661</v>
      </c>
      <c r="E319" s="86">
        <f t="shared" si="30"/>
        <v>951.77589612615327</v>
      </c>
      <c r="F319" s="86">
        <f t="shared" si="30"/>
        <v>2118.016696887847</v>
      </c>
      <c r="G319" s="86">
        <f t="shared" si="30"/>
        <v>822.28008046476816</v>
      </c>
      <c r="H319" s="108" t="s">
        <v>18</v>
      </c>
      <c r="I319" s="86">
        <f t="shared" si="31"/>
        <v>1005.5619522875976</v>
      </c>
      <c r="J319" s="86">
        <f t="shared" si="31"/>
        <v>640.66492958769379</v>
      </c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</row>
    <row r="320" spans="1:21" x14ac:dyDescent="0.2">
      <c r="A320" s="64">
        <f t="shared" si="29"/>
        <v>2013</v>
      </c>
      <c r="B320" s="86">
        <f t="shared" si="30"/>
        <v>993.1633010347241</v>
      </c>
      <c r="C320" s="86">
        <f t="shared" si="30"/>
        <v>725.88628350800388</v>
      </c>
      <c r="D320" s="86">
        <f t="shared" si="30"/>
        <v>900.11280053015173</v>
      </c>
      <c r="E320" s="86">
        <f t="shared" si="30"/>
        <v>998.89449456663465</v>
      </c>
      <c r="F320" s="86">
        <f t="shared" si="30"/>
        <v>2235.6140370330918</v>
      </c>
      <c r="G320" s="86">
        <f t="shared" si="30"/>
        <v>820.87668462756812</v>
      </c>
      <c r="H320" s="108" t="s">
        <v>18</v>
      </c>
      <c r="I320" s="86">
        <f t="shared" si="31"/>
        <v>1048.7689598870245</v>
      </c>
      <c r="J320" s="86">
        <f t="shared" si="31"/>
        <v>636.56255100053147</v>
      </c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</row>
    <row r="321" spans="1:21" x14ac:dyDescent="0.2">
      <c r="A321" s="64">
        <f t="shared" si="29"/>
        <v>2014</v>
      </c>
      <c r="B321" s="86">
        <f t="shared" si="30"/>
        <v>1040.2039666345001</v>
      </c>
      <c r="C321" s="86">
        <f t="shared" si="30"/>
        <v>781.79001767107832</v>
      </c>
      <c r="D321" s="86">
        <f t="shared" si="30"/>
        <v>954.57757507236511</v>
      </c>
      <c r="E321" s="86">
        <f t="shared" si="30"/>
        <v>1039.3721228015477</v>
      </c>
      <c r="F321" s="86">
        <f t="shared" si="30"/>
        <v>2351.9543714515994</v>
      </c>
      <c r="G321" s="86">
        <f t="shared" si="30"/>
        <v>876.26658768251355</v>
      </c>
      <c r="H321" s="108" t="s">
        <v>18</v>
      </c>
      <c r="I321" s="86">
        <f t="shared" si="31"/>
        <v>1095.914548122438</v>
      </c>
      <c r="J321" s="86">
        <f t="shared" si="31"/>
        <v>693.7705815369236</v>
      </c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</row>
    <row r="322" spans="1:21" x14ac:dyDescent="0.2">
      <c r="A322" s="64">
        <f t="shared" si="29"/>
        <v>2015</v>
      </c>
      <c r="B322" s="86">
        <f t="shared" si="30"/>
        <v>1065.5126105776164</v>
      </c>
      <c r="C322" s="86">
        <f t="shared" si="30"/>
        <v>731.43326361209824</v>
      </c>
      <c r="D322" s="86">
        <f t="shared" si="30"/>
        <v>957.21511172466262</v>
      </c>
      <c r="E322" s="86">
        <f t="shared" si="30"/>
        <v>1043.3611495982514</v>
      </c>
      <c r="F322" s="86">
        <f t="shared" si="30"/>
        <v>2438.2610790850686</v>
      </c>
      <c r="G322" s="86">
        <f t="shared" si="30"/>
        <v>879.57141279895586</v>
      </c>
      <c r="H322" s="108" t="s">
        <v>18</v>
      </c>
      <c r="I322" s="86">
        <f t="shared" si="31"/>
        <v>1073.6168948602567</v>
      </c>
      <c r="J322" s="86">
        <f t="shared" si="31"/>
        <v>704.93109860441609</v>
      </c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</row>
    <row r="323" spans="1:21" x14ac:dyDescent="0.2">
      <c r="A323" s="59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</row>
    <row r="324" spans="1:21" x14ac:dyDescent="0.2">
      <c r="A324" s="59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</row>
    <row r="325" spans="1:21" x14ac:dyDescent="0.2">
      <c r="A325" s="73" t="s">
        <v>128</v>
      </c>
      <c r="B325" s="74"/>
      <c r="C325" s="74"/>
      <c r="D325" s="109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</row>
    <row r="326" spans="1:21" x14ac:dyDescent="0.2">
      <c r="A326" s="73" t="s">
        <v>99</v>
      </c>
      <c r="B326" s="76" t="s">
        <v>129</v>
      </c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</row>
    <row r="327" spans="1:21" x14ac:dyDescent="0.2">
      <c r="A327" s="73" t="s">
        <v>100</v>
      </c>
      <c r="B327" s="76" t="s">
        <v>130</v>
      </c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</row>
    <row r="328" spans="1:21" x14ac:dyDescent="0.2">
      <c r="A328" s="73" t="s">
        <v>101</v>
      </c>
      <c r="B328" s="56" t="s">
        <v>131</v>
      </c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</row>
    <row r="329" spans="1:21" x14ac:dyDescent="0.2">
      <c r="A329" s="73" t="s">
        <v>102</v>
      </c>
      <c r="B329" s="76" t="s">
        <v>132</v>
      </c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</row>
    <row r="330" spans="1:21" x14ac:dyDescent="0.2">
      <c r="A330" s="73" t="s">
        <v>103</v>
      </c>
      <c r="B330" s="76" t="s">
        <v>133</v>
      </c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</row>
    <row r="331" spans="1:21" x14ac:dyDescent="0.2">
      <c r="A331" s="73" t="s">
        <v>104</v>
      </c>
      <c r="B331" s="76" t="s">
        <v>134</v>
      </c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</row>
    <row r="332" spans="1:21" x14ac:dyDescent="0.2">
      <c r="A332" s="73" t="s">
        <v>105</v>
      </c>
      <c r="B332" s="76" t="s">
        <v>135</v>
      </c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</row>
    <row r="333" spans="1:21" x14ac:dyDescent="0.2">
      <c r="A333" s="73" t="s">
        <v>106</v>
      </c>
      <c r="B333" s="56" t="s">
        <v>136</v>
      </c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</row>
    <row r="334" spans="1:21" x14ac:dyDescent="0.2">
      <c r="A334" s="73" t="s">
        <v>107</v>
      </c>
      <c r="B334" s="76" t="s">
        <v>137</v>
      </c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</row>
    <row r="335" spans="1:21" x14ac:dyDescent="0.2">
      <c r="A335" s="59"/>
      <c r="B335" s="57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</row>
    <row r="336" spans="1:21" x14ac:dyDescent="0.2">
      <c r="A336" s="59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</row>
    <row r="337" spans="1:21" x14ac:dyDescent="0.2">
      <c r="A337" s="59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</row>
    <row r="338" spans="1:21" x14ac:dyDescent="0.2">
      <c r="A338" s="59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</row>
    <row r="339" spans="1:21" x14ac:dyDescent="0.2">
      <c r="A339" s="59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</row>
    <row r="340" spans="1:21" x14ac:dyDescent="0.2">
      <c r="A340" s="59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</row>
    <row r="341" spans="1:21" x14ac:dyDescent="0.2">
      <c r="A341" s="59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</row>
    <row r="342" spans="1:21" x14ac:dyDescent="0.2">
      <c r="A342" s="59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</row>
    <row r="343" spans="1:21" x14ac:dyDescent="0.2">
      <c r="A343" s="59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</row>
    <row r="344" spans="1:21" x14ac:dyDescent="0.2">
      <c r="A344" s="59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</row>
    <row r="345" spans="1:21" x14ac:dyDescent="0.2">
      <c r="A345" s="59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</row>
    <row r="346" spans="1:21" x14ac:dyDescent="0.2">
      <c r="A346" s="59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</row>
    <row r="347" spans="1:21" x14ac:dyDescent="0.2">
      <c r="A347" s="59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</row>
    <row r="348" spans="1:21" x14ac:dyDescent="0.2">
      <c r="A348" s="59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</row>
    <row r="349" spans="1:21" x14ac:dyDescent="0.2">
      <c r="A349" s="59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</row>
    <row r="350" spans="1:21" x14ac:dyDescent="0.2">
      <c r="A350" s="59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</row>
    <row r="351" spans="1:21" x14ac:dyDescent="0.2">
      <c r="A351" s="59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</row>
    <row r="352" spans="1:21" x14ac:dyDescent="0.2">
      <c r="A352" s="59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</row>
    <row r="353" spans="1:21" x14ac:dyDescent="0.2">
      <c r="A353" s="59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</row>
    <row r="354" spans="1:21" x14ac:dyDescent="0.2">
      <c r="A354" s="59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</row>
    <row r="355" spans="1:21" x14ac:dyDescent="0.2">
      <c r="A355" s="59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</row>
    <row r="356" spans="1:21" x14ac:dyDescent="0.2">
      <c r="A356" s="59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</row>
    <row r="357" spans="1:21" x14ac:dyDescent="0.2">
      <c r="A357" s="59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</row>
    <row r="358" spans="1:21" x14ac:dyDescent="0.2">
      <c r="A358" s="59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</row>
    <row r="359" spans="1:21" x14ac:dyDescent="0.2">
      <c r="A359" s="59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</row>
    <row r="360" spans="1:21" x14ac:dyDescent="0.2">
      <c r="A360" s="59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</row>
    <row r="361" spans="1:21" x14ac:dyDescent="0.2">
      <c r="A361" s="59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</row>
    <row r="362" spans="1:21" x14ac:dyDescent="0.2">
      <c r="A362" s="59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</row>
    <row r="363" spans="1:21" x14ac:dyDescent="0.2">
      <c r="A363" s="59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</row>
    <row r="364" spans="1:21" x14ac:dyDescent="0.2">
      <c r="A364" s="59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</row>
    <row r="365" spans="1:21" x14ac:dyDescent="0.2">
      <c r="A365" s="59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</row>
    <row r="366" spans="1:21" x14ac:dyDescent="0.2">
      <c r="A366" s="59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</row>
    <row r="367" spans="1:21" x14ac:dyDescent="0.2">
      <c r="A367" s="59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</row>
    <row r="368" spans="1:21" x14ac:dyDescent="0.2">
      <c r="A368" s="59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</row>
    <row r="369" spans="1:21" x14ac:dyDescent="0.2">
      <c r="A369" s="59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</row>
    <row r="370" spans="1:21" x14ac:dyDescent="0.2">
      <c r="A370" s="59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</row>
    <row r="371" spans="1:21" x14ac:dyDescent="0.2">
      <c r="A371" s="59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</row>
    <row r="372" spans="1:21" x14ac:dyDescent="0.2">
      <c r="A372" s="59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</row>
    <row r="373" spans="1:21" x14ac:dyDescent="0.2">
      <c r="A373" s="59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</row>
    <row r="374" spans="1:21" x14ac:dyDescent="0.2">
      <c r="A374" s="59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</row>
    <row r="375" spans="1:21" x14ac:dyDescent="0.2">
      <c r="A375" s="59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76"/>
  <sheetViews>
    <sheetView workbookViewId="0">
      <selection activeCell="G65" sqref="G65"/>
    </sheetView>
  </sheetViews>
  <sheetFormatPr baseColWidth="10" defaultColWidth="11.42578125" defaultRowHeight="12.75" x14ac:dyDescent="0.2"/>
  <cols>
    <col min="1" max="16384" width="11.42578125" style="28"/>
  </cols>
  <sheetData>
    <row r="1" spans="1:8" x14ac:dyDescent="0.2">
      <c r="A1" s="110" t="s">
        <v>139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0" t="s">
        <v>140</v>
      </c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2" t="s">
        <v>99</v>
      </c>
      <c r="C5" s="112" t="s">
        <v>100</v>
      </c>
      <c r="D5" s="112" t="s">
        <v>101</v>
      </c>
      <c r="E5" s="110" t="s">
        <v>102</v>
      </c>
      <c r="F5" s="113" t="s">
        <v>103</v>
      </c>
      <c r="G5" s="113" t="s">
        <v>104</v>
      </c>
      <c r="H5" s="113" t="s">
        <v>105</v>
      </c>
    </row>
    <row r="6" spans="1:8" x14ac:dyDescent="0.2">
      <c r="A6" s="114">
        <v>1957</v>
      </c>
      <c r="B6" s="115">
        <v>3159.6605959208855</v>
      </c>
      <c r="C6" s="115">
        <v>3162.4661481652715</v>
      </c>
      <c r="D6" s="115">
        <v>2873.0783901247032</v>
      </c>
      <c r="E6" s="115">
        <v>1117.2809999999999</v>
      </c>
      <c r="F6" s="115">
        <v>2827.9909851871512</v>
      </c>
      <c r="G6" s="115">
        <v>2830.5020385787207</v>
      </c>
      <c r="H6" s="115">
        <v>2571.4913169781848</v>
      </c>
    </row>
    <row r="7" spans="1:8" x14ac:dyDescent="0.2">
      <c r="A7" s="114">
        <v>1958</v>
      </c>
      <c r="B7" s="115">
        <v>3297.0206610211094</v>
      </c>
      <c r="C7" s="115">
        <v>3302.3937008075718</v>
      </c>
      <c r="D7" s="115">
        <v>2998.0429709871842</v>
      </c>
      <c r="E7" s="115">
        <v>1159.77</v>
      </c>
      <c r="F7" s="115">
        <v>2842.8228536874635</v>
      </c>
      <c r="G7" s="115">
        <v>2847.4557031200775</v>
      </c>
      <c r="H7" s="115">
        <v>2585.0323520932461</v>
      </c>
    </row>
    <row r="8" spans="1:8" x14ac:dyDescent="0.2">
      <c r="A8" s="114">
        <v>1959</v>
      </c>
      <c r="B8" s="115">
        <v>3384.7188074604428</v>
      </c>
      <c r="C8" s="115">
        <v>3420.9829482872301</v>
      </c>
      <c r="D8" s="115">
        <v>3095.5793023099673</v>
      </c>
      <c r="E8" s="115">
        <v>1204.5530000000001</v>
      </c>
      <c r="F8" s="115">
        <v>2809.9376345087703</v>
      </c>
      <c r="G8" s="115">
        <v>2840.0435250978826</v>
      </c>
      <c r="H8" s="115">
        <v>2569.8987942497897</v>
      </c>
    </row>
    <row r="9" spans="1:8" x14ac:dyDescent="0.2">
      <c r="A9" s="114">
        <v>1960</v>
      </c>
      <c r="B9" s="115">
        <v>3614.7053010045161</v>
      </c>
      <c r="C9" s="115">
        <v>3669.4125496050301</v>
      </c>
      <c r="D9" s="115">
        <v>3318.8181943034742</v>
      </c>
      <c r="E9" s="115">
        <v>1251.508</v>
      </c>
      <c r="F9" s="115">
        <v>2888.2798200287302</v>
      </c>
      <c r="G9" s="115">
        <v>2931.9928834694065</v>
      </c>
      <c r="H9" s="115">
        <v>2651.8553571399257</v>
      </c>
    </row>
    <row r="10" spans="1:8" x14ac:dyDescent="0.2">
      <c r="A10" s="114">
        <v>1961</v>
      </c>
      <c r="B10" s="115">
        <v>3701.6452502123861</v>
      </c>
      <c r="C10" s="115">
        <v>3754.2484780092341</v>
      </c>
      <c r="D10" s="115">
        <v>3398.7660068631326</v>
      </c>
      <c r="E10" s="115">
        <v>1301.0840000000001</v>
      </c>
      <c r="F10" s="115">
        <v>2845.0470916654008</v>
      </c>
      <c r="G10" s="115">
        <v>2885.4774003901621</v>
      </c>
      <c r="H10" s="115">
        <v>2612.2571693012383</v>
      </c>
    </row>
    <row r="11" spans="1:8" x14ac:dyDescent="0.2">
      <c r="A11" s="114">
        <v>1962</v>
      </c>
      <c r="B11" s="115">
        <v>4026.7854963051886</v>
      </c>
      <c r="C11" s="115">
        <v>4048.1997970073389</v>
      </c>
      <c r="D11" s="115">
        <v>3655.459983496989</v>
      </c>
      <c r="E11" s="115">
        <v>1352.6949999999999</v>
      </c>
      <c r="F11" s="115">
        <v>2976.8613740016699</v>
      </c>
      <c r="G11" s="115">
        <v>2992.6922159151463</v>
      </c>
      <c r="H11" s="115">
        <v>2702.3534377646029</v>
      </c>
    </row>
    <row r="12" spans="1:8" x14ac:dyDescent="0.2">
      <c r="A12" s="114">
        <v>1963</v>
      </c>
      <c r="B12" s="115">
        <v>4301.758358916125</v>
      </c>
      <c r="C12" s="115">
        <v>4336.7195474185892</v>
      </c>
      <c r="D12" s="115">
        <v>3933.8013678393072</v>
      </c>
      <c r="E12" s="115">
        <v>1403.8040000000001</v>
      </c>
      <c r="F12" s="115">
        <v>3064.3582429713297</v>
      </c>
      <c r="G12" s="115">
        <v>3089.2628510950167</v>
      </c>
      <c r="H12" s="115">
        <v>2802.2440225553614</v>
      </c>
    </row>
    <row r="13" spans="1:8" x14ac:dyDescent="0.2">
      <c r="A13" s="114">
        <v>1964</v>
      </c>
      <c r="B13" s="115">
        <v>4559.5454176138783</v>
      </c>
      <c r="C13" s="115">
        <v>4579.588257087943</v>
      </c>
      <c r="D13" s="115">
        <v>4157.9012362757649</v>
      </c>
      <c r="E13" s="115">
        <v>1455.625</v>
      </c>
      <c r="F13" s="115">
        <v>3132.3626741872927</v>
      </c>
      <c r="G13" s="115">
        <v>3146.1319069732544</v>
      </c>
      <c r="H13" s="115">
        <v>2856.4370880383099</v>
      </c>
    </row>
    <row r="14" spans="1:8" x14ac:dyDescent="0.2">
      <c r="A14" s="114">
        <v>1965</v>
      </c>
      <c r="B14" s="115">
        <v>4964.2963730103984</v>
      </c>
      <c r="C14" s="115">
        <v>4972.6010412653477</v>
      </c>
      <c r="D14" s="115">
        <v>4498.1099278757874</v>
      </c>
      <c r="E14" s="115">
        <v>1507.5650000000001</v>
      </c>
      <c r="F14" s="115">
        <v>3292.9236039642724</v>
      </c>
      <c r="G14" s="115">
        <v>3298.4322674414352</v>
      </c>
      <c r="H14" s="115">
        <v>2983.6921976006256</v>
      </c>
    </row>
    <row r="15" spans="1:8" x14ac:dyDescent="0.2">
      <c r="A15" s="114">
        <v>1966</v>
      </c>
      <c r="B15" s="115">
        <v>5419.0883456835418</v>
      </c>
      <c r="C15" s="115">
        <v>5424.8437876517855</v>
      </c>
      <c r="D15" s="115">
        <v>4906.4587551035811</v>
      </c>
      <c r="E15" s="115">
        <v>1559.922</v>
      </c>
      <c r="F15" s="115">
        <v>3473.9482779802715</v>
      </c>
      <c r="G15" s="115">
        <v>3477.6378483358694</v>
      </c>
      <c r="H15" s="115">
        <v>3145.3231348128825</v>
      </c>
    </row>
    <row r="16" spans="1:8" x14ac:dyDescent="0.2">
      <c r="A16" s="114">
        <v>1967</v>
      </c>
      <c r="B16" s="115">
        <v>5855.6835848015498</v>
      </c>
      <c r="C16" s="115">
        <v>5851.351244781461</v>
      </c>
      <c r="D16" s="115">
        <v>5279.2615549010034</v>
      </c>
      <c r="E16" s="115">
        <v>1612.3630000000001</v>
      </c>
      <c r="F16" s="115">
        <v>3631.74023765216</v>
      </c>
      <c r="G16" s="115">
        <v>3629.0532868724104</v>
      </c>
      <c r="H16" s="115">
        <v>3274.2388375948858</v>
      </c>
    </row>
    <row r="17" spans="1:8" x14ac:dyDescent="0.2">
      <c r="A17" s="114">
        <v>1968</v>
      </c>
      <c r="B17" s="115">
        <v>6478.4162442439647</v>
      </c>
      <c r="C17" s="115">
        <v>6468.4808946974117</v>
      </c>
      <c r="D17" s="115">
        <v>5802.6122355799971</v>
      </c>
      <c r="E17" s="115">
        <v>1664.202</v>
      </c>
      <c r="F17" s="115">
        <v>3892.8064286931299</v>
      </c>
      <c r="G17" s="115">
        <v>3886.836390472678</v>
      </c>
      <c r="H17" s="115">
        <v>3486.7235080717351</v>
      </c>
    </row>
    <row r="18" spans="1:8" x14ac:dyDescent="0.2">
      <c r="A18" s="114">
        <v>1969</v>
      </c>
      <c r="B18" s="115">
        <v>7146.3880051637298</v>
      </c>
      <c r="C18" s="115">
        <v>7176.007364666013</v>
      </c>
      <c r="D18" s="115">
        <v>6421.2853081570447</v>
      </c>
      <c r="E18" s="115">
        <v>1715.441</v>
      </c>
      <c r="F18" s="115">
        <v>4165.9188541976846</v>
      </c>
      <c r="G18" s="115">
        <v>4183.1851778440714</v>
      </c>
      <c r="H18" s="115">
        <v>3743.2271399348883</v>
      </c>
    </row>
    <row r="19" spans="1:8" x14ac:dyDescent="0.2">
      <c r="A19" s="114">
        <v>1970</v>
      </c>
      <c r="B19" s="115">
        <v>8244.7630611445475</v>
      </c>
      <c r="C19" s="115">
        <v>8324.3961516009767</v>
      </c>
      <c r="D19" s="115">
        <v>7434.5315848746832</v>
      </c>
      <c r="E19" s="115">
        <v>1763.665</v>
      </c>
      <c r="F19" s="115">
        <v>4674.7897481350183</v>
      </c>
      <c r="G19" s="115">
        <v>4719.941798244552</v>
      </c>
      <c r="H19" s="115">
        <v>4215.3876075528424</v>
      </c>
    </row>
    <row r="20" spans="1:8" x14ac:dyDescent="0.2">
      <c r="A20" s="114">
        <v>1971</v>
      </c>
      <c r="B20" s="115">
        <v>9018.7560682640251</v>
      </c>
      <c r="C20" s="115">
        <v>9102.6623362602804</v>
      </c>
      <c r="D20" s="115">
        <v>8151.1099786786363</v>
      </c>
      <c r="E20" s="115">
        <v>1812.029</v>
      </c>
      <c r="F20" s="115">
        <v>4977.1587917544502</v>
      </c>
      <c r="G20" s="115">
        <v>5023.463938082823</v>
      </c>
      <c r="H20" s="115">
        <v>4498.3330723065892</v>
      </c>
    </row>
    <row r="21" spans="1:8" x14ac:dyDescent="0.2">
      <c r="A21" s="114">
        <v>1972</v>
      </c>
      <c r="B21" s="115">
        <v>10381.994690436257</v>
      </c>
      <c r="C21" s="115">
        <v>10297.607425368284</v>
      </c>
      <c r="D21" s="115">
        <v>9214.1698924526754</v>
      </c>
      <c r="E21" s="115">
        <v>1860.528</v>
      </c>
      <c r="F21" s="115">
        <v>5580.133537595917</v>
      </c>
      <c r="G21" s="115">
        <v>5534.7769156757022</v>
      </c>
      <c r="H21" s="115">
        <v>4952.4489244196675</v>
      </c>
    </row>
    <row r="22" spans="1:8" x14ac:dyDescent="0.2">
      <c r="A22" s="114">
        <v>1973</v>
      </c>
      <c r="B22" s="115">
        <v>12841.839241715892</v>
      </c>
      <c r="C22" s="115">
        <v>12774.01473178919</v>
      </c>
      <c r="D22" s="115">
        <v>11514.944941284934</v>
      </c>
      <c r="E22" s="115">
        <v>1909.614</v>
      </c>
      <c r="F22" s="115">
        <v>6724.8350932261137</v>
      </c>
      <c r="G22" s="115">
        <v>6689.3177007443337</v>
      </c>
      <c r="H22" s="115">
        <v>6029.9856103301154</v>
      </c>
    </row>
    <row r="23" spans="1:8" x14ac:dyDescent="0.2">
      <c r="A23" s="114">
        <v>1974</v>
      </c>
      <c r="B23" s="115">
        <v>16700.178586430837</v>
      </c>
      <c r="C23" s="115">
        <v>16666.897531824805</v>
      </c>
      <c r="D23" s="115">
        <v>15092.056068473459</v>
      </c>
      <c r="E23" s="115">
        <v>1959.9760000000001</v>
      </c>
      <c r="F23" s="115">
        <v>8520.6036127130319</v>
      </c>
      <c r="G23" s="115">
        <v>8503.6232748894909</v>
      </c>
      <c r="H23" s="115">
        <v>7700.1228935831141</v>
      </c>
    </row>
    <row r="24" spans="1:8" x14ac:dyDescent="0.2">
      <c r="A24" s="114">
        <v>1975</v>
      </c>
      <c r="B24" s="115">
        <v>21235.335326432622</v>
      </c>
      <c r="C24" s="115">
        <v>21029.223045438568</v>
      </c>
      <c r="D24" s="115">
        <v>19005.31699831667</v>
      </c>
      <c r="E24" s="115">
        <v>2009.819</v>
      </c>
      <c r="F24" s="115">
        <v>10565.794893188202</v>
      </c>
      <c r="G24" s="115">
        <v>10463.242234966716</v>
      </c>
      <c r="H24" s="115">
        <v>9456.2331226427195</v>
      </c>
    </row>
    <row r="25" spans="1:8" x14ac:dyDescent="0.2">
      <c r="A25" s="114">
        <v>1976</v>
      </c>
      <c r="B25" s="115">
        <v>26126.971131427723</v>
      </c>
      <c r="C25" s="115">
        <v>25963.673783534337</v>
      </c>
      <c r="D25" s="115">
        <v>23451.399349711326</v>
      </c>
      <c r="E25" s="115">
        <v>2063.3200000000002</v>
      </c>
      <c r="F25" s="115">
        <v>12662.588028724445</v>
      </c>
      <c r="G25" s="115">
        <v>12583.445022359272</v>
      </c>
      <c r="H25" s="115">
        <v>11365.856653214878</v>
      </c>
    </row>
    <row r="26" spans="1:8" x14ac:dyDescent="0.2">
      <c r="A26" s="114">
        <v>1977</v>
      </c>
      <c r="B26" s="115">
        <v>33273.106404180966</v>
      </c>
      <c r="C26" s="115">
        <v>33241.458397673079</v>
      </c>
      <c r="D26" s="115">
        <v>30115.111024876194</v>
      </c>
      <c r="E26" s="115">
        <v>2117.79</v>
      </c>
      <c r="F26" s="115">
        <v>15711.239737736492</v>
      </c>
      <c r="G26" s="115">
        <v>15696.295854486554</v>
      </c>
      <c r="H26" s="115">
        <v>14220.064796262233</v>
      </c>
    </row>
    <row r="27" spans="1:8" x14ac:dyDescent="0.2">
      <c r="A27" s="114">
        <v>1978</v>
      </c>
      <c r="B27" s="115">
        <v>38154.885645167044</v>
      </c>
      <c r="C27" s="115">
        <v>37910.408890320934</v>
      </c>
      <c r="D27" s="115">
        <v>34275.964180384937</v>
      </c>
      <c r="E27" s="115">
        <v>2177.4520000000002</v>
      </c>
      <c r="F27" s="115">
        <v>17522.721807491987</v>
      </c>
      <c r="G27" s="115">
        <v>17410.445277471528</v>
      </c>
      <c r="H27" s="115">
        <v>15741.317916714092</v>
      </c>
    </row>
    <row r="28" spans="1:8" x14ac:dyDescent="0.2">
      <c r="A28" s="114">
        <v>1979</v>
      </c>
      <c r="B28" s="115">
        <v>43702.993886404707</v>
      </c>
      <c r="C28" s="115">
        <v>43073.632124372562</v>
      </c>
      <c r="D28" s="115">
        <v>38824.379731855952</v>
      </c>
      <c r="E28" s="115">
        <v>2239.89</v>
      </c>
      <c r="F28" s="115">
        <v>19511.223268287598</v>
      </c>
      <c r="G28" s="115">
        <v>19230.244397882292</v>
      </c>
      <c r="H28" s="115">
        <v>17333.163562432062</v>
      </c>
    </row>
    <row r="29" spans="1:8" x14ac:dyDescent="0.2">
      <c r="A29" s="114">
        <v>1980</v>
      </c>
      <c r="B29" s="115">
        <v>52322.559112302952</v>
      </c>
      <c r="C29" s="115">
        <v>50976.564418245944</v>
      </c>
      <c r="D29" s="115">
        <v>45965.933332858156</v>
      </c>
      <c r="E29" s="115">
        <v>2304.0940000000001</v>
      </c>
      <c r="F29" s="115">
        <v>22708.517583181481</v>
      </c>
      <c r="G29" s="115">
        <v>22124.342330758183</v>
      </c>
      <c r="H29" s="115">
        <v>19949.677978788259</v>
      </c>
    </row>
    <row r="30" spans="1:8" x14ac:dyDescent="0.2">
      <c r="A30" s="114">
        <v>1981</v>
      </c>
      <c r="B30" s="115">
        <v>72158.515081863559</v>
      </c>
      <c r="C30" s="115">
        <v>65526.314108751794</v>
      </c>
      <c r="D30" s="115">
        <v>59691.250796465589</v>
      </c>
      <c r="E30" s="115">
        <v>2370.06</v>
      </c>
      <c r="F30" s="115">
        <v>30445.860054962137</v>
      </c>
      <c r="G30" s="115">
        <v>27647.53386359493</v>
      </c>
      <c r="H30" s="115">
        <v>25185.544161947626</v>
      </c>
    </row>
    <row r="31" spans="1:8" x14ac:dyDescent="0.2">
      <c r="A31" s="114">
        <v>1982</v>
      </c>
      <c r="B31" s="115">
        <v>123213.49478936398</v>
      </c>
      <c r="C31" s="115">
        <v>105293.67284046904</v>
      </c>
      <c r="D31" s="115">
        <v>96876.454377579124</v>
      </c>
      <c r="E31" s="115">
        <v>2437.2310000000002</v>
      </c>
      <c r="F31" s="115">
        <v>50554.70523284989</v>
      </c>
      <c r="G31" s="115">
        <v>43202.17198963456</v>
      </c>
      <c r="H31" s="115">
        <v>39748.573023065568</v>
      </c>
    </row>
    <row r="32" spans="1:8" x14ac:dyDescent="0.2">
      <c r="A32" s="114">
        <v>1983</v>
      </c>
      <c r="B32" s="115">
        <v>163409.19464922155</v>
      </c>
      <c r="C32" s="115">
        <v>149550.22300922155</v>
      </c>
      <c r="D32" s="115">
        <v>138130.01764490161</v>
      </c>
      <c r="E32" s="115">
        <v>2505.453</v>
      </c>
      <c r="F32" s="115">
        <v>65221.416905135142</v>
      </c>
      <c r="G32" s="115">
        <v>59689.893607751394</v>
      </c>
      <c r="H32" s="115">
        <v>55131.753676840723</v>
      </c>
    </row>
    <row r="33" spans="1:8" x14ac:dyDescent="0.2">
      <c r="A33" s="114">
        <v>1984</v>
      </c>
      <c r="B33" s="115">
        <v>204579.15880959795</v>
      </c>
      <c r="C33" s="115">
        <v>190716.36880959795</v>
      </c>
      <c r="D33" s="115">
        <v>179399.81646800548</v>
      </c>
      <c r="E33" s="115">
        <v>2573.7689999999998</v>
      </c>
      <c r="F33" s="115">
        <v>79486.216054975404</v>
      </c>
      <c r="G33" s="115">
        <v>74100.033378907727</v>
      </c>
      <c r="H33" s="115">
        <v>69703.153805957525</v>
      </c>
    </row>
    <row r="34" spans="1:8" x14ac:dyDescent="0.2">
      <c r="A34" s="114">
        <v>1985</v>
      </c>
      <c r="B34" s="115">
        <v>242229.73731192976</v>
      </c>
      <c r="C34" s="115">
        <v>228079.06726192977</v>
      </c>
      <c r="D34" s="115">
        <v>222691.31097579098</v>
      </c>
      <c r="E34" s="115">
        <v>2646.1419999999998</v>
      </c>
      <c r="F34" s="115">
        <v>91540.717509464637</v>
      </c>
      <c r="G34" s="115">
        <v>86193.056631854895</v>
      </c>
      <c r="H34" s="115">
        <v>84156.976827317281</v>
      </c>
    </row>
    <row r="35" spans="1:8" x14ac:dyDescent="0.2">
      <c r="A35" s="114">
        <v>1986</v>
      </c>
      <c r="B35" s="115">
        <v>305666.56754648127</v>
      </c>
      <c r="C35" s="115">
        <v>290044.08154648129</v>
      </c>
      <c r="D35" s="115">
        <v>281552.70347788732</v>
      </c>
      <c r="E35" s="115">
        <v>2726.0630000000001</v>
      </c>
      <c r="F35" s="115">
        <v>112127.47744512187</v>
      </c>
      <c r="G35" s="115">
        <v>106396.69059243359</v>
      </c>
      <c r="H35" s="115">
        <v>103281.80364059353</v>
      </c>
    </row>
    <row r="36" spans="1:8" x14ac:dyDescent="0.2">
      <c r="A36" s="114">
        <v>1987</v>
      </c>
      <c r="B36" s="115">
        <v>366647.91598704376</v>
      </c>
      <c r="C36" s="115">
        <v>348089.82518704375</v>
      </c>
      <c r="D36" s="115">
        <v>326005.65520721261</v>
      </c>
      <c r="E36" s="115">
        <v>2804.0790000000002</v>
      </c>
      <c r="F36" s="115">
        <v>130755.20197078746</v>
      </c>
      <c r="G36" s="115">
        <v>124136.95376879314</v>
      </c>
      <c r="H36" s="115">
        <v>116261.22345597701</v>
      </c>
    </row>
    <row r="37" spans="1:8" x14ac:dyDescent="0.2">
      <c r="A37" s="114">
        <v>1988</v>
      </c>
      <c r="B37" s="115">
        <v>459572.32273602311</v>
      </c>
      <c r="C37" s="115">
        <v>433043.7589960231</v>
      </c>
      <c r="D37" s="115">
        <v>398885.9581399624</v>
      </c>
      <c r="E37" s="115">
        <v>2878.8879999999999</v>
      </c>
      <c r="F37" s="115">
        <v>159635.36015851365</v>
      </c>
      <c r="G37" s="115">
        <v>150420.49534265423</v>
      </c>
      <c r="H37" s="115">
        <v>138555.56664238498</v>
      </c>
    </row>
    <row r="38" spans="1:8" x14ac:dyDescent="0.2">
      <c r="A38" s="114">
        <v>1989</v>
      </c>
      <c r="B38" s="115">
        <v>556933.86852013669</v>
      </c>
      <c r="C38" s="115">
        <v>527104.79416013672</v>
      </c>
      <c r="D38" s="115">
        <v>484402.689329257</v>
      </c>
      <c r="E38" s="115">
        <v>2955.335</v>
      </c>
      <c r="F38" s="115">
        <v>188450.3342328828</v>
      </c>
      <c r="G38" s="115">
        <v>178357.03707367749</v>
      </c>
      <c r="H38" s="115">
        <v>163907.87823690273</v>
      </c>
    </row>
    <row r="39" spans="1:8" x14ac:dyDescent="0.2">
      <c r="A39" s="114">
        <v>1990</v>
      </c>
      <c r="B39" s="115">
        <v>677712.48300431436</v>
      </c>
      <c r="C39" s="115">
        <v>655442.40726431436</v>
      </c>
      <c r="D39" s="115">
        <v>612741.06788175576</v>
      </c>
      <c r="E39" s="115">
        <v>3029.3359999999998</v>
      </c>
      <c r="F39" s="115">
        <v>223716.51180467085</v>
      </c>
      <c r="G39" s="115">
        <v>216365.04080904674</v>
      </c>
      <c r="H39" s="115">
        <v>202269.10051633618</v>
      </c>
    </row>
    <row r="40" spans="1:8" x14ac:dyDescent="0.2">
      <c r="A40" s="114">
        <v>1991</v>
      </c>
      <c r="B40" s="115">
        <v>876910.56429340004</v>
      </c>
      <c r="C40" s="115">
        <v>854374.45833469997</v>
      </c>
      <c r="D40" s="115">
        <v>816673.7</v>
      </c>
      <c r="E40" s="115">
        <v>3101.5360000000001</v>
      </c>
      <c r="F40" s="115">
        <v>282734.2853003802</v>
      </c>
      <c r="G40" s="115">
        <v>275468.17394178238</v>
      </c>
      <c r="H40" s="115">
        <v>263312.66185528715</v>
      </c>
    </row>
    <row r="41" spans="1:8" x14ac:dyDescent="0.2">
      <c r="A41" s="114">
        <v>1992</v>
      </c>
      <c r="B41" s="115">
        <v>1153204.66382326</v>
      </c>
      <c r="C41" s="115">
        <v>1124459.7510178001</v>
      </c>
      <c r="D41" s="115">
        <v>1079455</v>
      </c>
      <c r="E41" s="115">
        <v>3170.5369999999998</v>
      </c>
      <c r="F41" s="115">
        <v>363725.34489370731</v>
      </c>
      <c r="G41" s="115">
        <v>354659.08488618809</v>
      </c>
      <c r="H41" s="115">
        <v>340464.40713355498</v>
      </c>
    </row>
    <row r="42" spans="1:8" x14ac:dyDescent="0.2">
      <c r="A42" s="114">
        <v>1993</v>
      </c>
      <c r="B42" s="115">
        <v>1370292.30533168</v>
      </c>
      <c r="C42" s="115">
        <v>1336253.1656664</v>
      </c>
      <c r="D42" s="115">
        <v>1277986.2</v>
      </c>
      <c r="E42" s="115">
        <v>3239.8679999999999</v>
      </c>
      <c r="F42" s="115">
        <v>422946.95504004485</v>
      </c>
      <c r="G42" s="115">
        <v>412440.61970006186</v>
      </c>
      <c r="H42" s="115">
        <v>394456.25562522915</v>
      </c>
    </row>
    <row r="43" spans="1:8" x14ac:dyDescent="0.2">
      <c r="A43" s="114">
        <v>1994</v>
      </c>
      <c r="B43" s="115">
        <v>1658236.4791826999</v>
      </c>
      <c r="C43" s="115">
        <v>1636399.6388749999</v>
      </c>
      <c r="D43" s="115">
        <v>1568654.9919101</v>
      </c>
      <c r="E43" s="115">
        <v>3334.223</v>
      </c>
      <c r="F43" s="115">
        <v>497338.20418811217</v>
      </c>
      <c r="G43" s="115">
        <v>490788.90010506194</v>
      </c>
      <c r="H43" s="115">
        <v>470470.92888211139</v>
      </c>
    </row>
    <row r="44" spans="1:8" x14ac:dyDescent="0.2">
      <c r="A44" s="114">
        <v>1995</v>
      </c>
      <c r="B44" s="115">
        <v>2105686.98435291</v>
      </c>
      <c r="C44" s="115">
        <v>2065214.1570989999</v>
      </c>
      <c r="D44" s="115">
        <v>1974226.2</v>
      </c>
      <c r="E44" s="115">
        <v>3428.2779999999998</v>
      </c>
      <c r="F44" s="115">
        <v>614211.27001745778</v>
      </c>
      <c r="G44" s="115">
        <v>602405.68504041969</v>
      </c>
      <c r="H44" s="115">
        <v>575865.25946845615</v>
      </c>
    </row>
    <row r="45" spans="1:8" x14ac:dyDescent="0.2">
      <c r="A45" s="114">
        <v>1996</v>
      </c>
      <c r="B45" s="115">
        <v>2459956.9609985598</v>
      </c>
      <c r="C45" s="115">
        <v>2421603.5403216998</v>
      </c>
      <c r="D45" s="115">
        <v>2314075</v>
      </c>
      <c r="E45" s="115">
        <v>3520.866</v>
      </c>
      <c r="F45" s="115">
        <v>698679.51833400072</v>
      </c>
      <c r="G45" s="115">
        <v>687786.34015656938</v>
      </c>
      <c r="H45" s="115">
        <v>657245.97300777701</v>
      </c>
    </row>
    <row r="46" spans="1:8" x14ac:dyDescent="0.2">
      <c r="A46" s="114">
        <v>1997</v>
      </c>
      <c r="B46" s="115">
        <v>2984019.8384929998</v>
      </c>
      <c r="C46" s="115">
        <v>2926108.0211128001</v>
      </c>
      <c r="D46" s="115">
        <v>2786573.3</v>
      </c>
      <c r="E46" s="115">
        <v>3611.2240000000002</v>
      </c>
      <c r="F46" s="115">
        <v>826318.12329919147</v>
      </c>
      <c r="G46" s="115">
        <v>810281.50596938876</v>
      </c>
      <c r="H46" s="115">
        <v>771642.32958132739</v>
      </c>
    </row>
    <row r="47" spans="1:8" x14ac:dyDescent="0.2">
      <c r="A47" s="114">
        <v>1998</v>
      </c>
      <c r="B47" s="115">
        <v>3626829.9983179602</v>
      </c>
      <c r="C47" s="115">
        <v>3506329.8477369002</v>
      </c>
      <c r="D47" s="115">
        <v>3333582.6194063001</v>
      </c>
      <c r="E47" s="115">
        <v>3699.9389999999999</v>
      </c>
      <c r="F47" s="115">
        <v>980240.48459122179</v>
      </c>
      <c r="G47" s="115">
        <v>947672.33939178474</v>
      </c>
      <c r="H47" s="115">
        <v>900983.12956140633</v>
      </c>
    </row>
    <row r="48" spans="1:8" x14ac:dyDescent="0.2">
      <c r="A48" s="114">
        <f>A47+1</f>
        <v>1999</v>
      </c>
      <c r="B48" s="115">
        <v>4512763.2710846197</v>
      </c>
      <c r="C48" s="115">
        <v>3991831.0372838001</v>
      </c>
      <c r="D48" s="115">
        <v>3765435.1079823002</v>
      </c>
      <c r="E48" s="115">
        <v>3786.8409999999999</v>
      </c>
      <c r="F48" s="115">
        <v>1191695.9996695451</v>
      </c>
      <c r="G48" s="115">
        <v>1054132.2007667604</v>
      </c>
      <c r="H48" s="115">
        <v>994347.29580204189</v>
      </c>
    </row>
    <row r="49" spans="1:8" x14ac:dyDescent="0.2">
      <c r="A49" s="114">
        <f t="shared" ref="A49:A63" si="0">A48+1</f>
        <v>2000</v>
      </c>
      <c r="B49" s="115">
        <v>4914534.3485562699</v>
      </c>
      <c r="C49" s="115">
        <v>4529384.0301258899</v>
      </c>
      <c r="D49" s="115">
        <v>4273963.19814918</v>
      </c>
      <c r="E49" s="115">
        <v>3872.3490000000002</v>
      </c>
      <c r="F49" s="115">
        <v>1269135.1808827845</v>
      </c>
      <c r="G49" s="115">
        <v>1169673.5057005167</v>
      </c>
      <c r="H49" s="115">
        <v>1103713.3270139599</v>
      </c>
    </row>
    <row r="50" spans="1:8" x14ac:dyDescent="0.2">
      <c r="A50" s="114">
        <f t="shared" si="0"/>
        <v>2001</v>
      </c>
      <c r="B50" s="115">
        <v>5394652.9216548596</v>
      </c>
      <c r="C50" s="115">
        <v>5169570.47710039</v>
      </c>
      <c r="D50" s="115">
        <v>4899227.3882317599</v>
      </c>
      <c r="E50" s="115">
        <v>3953.393</v>
      </c>
      <c r="F50" s="115">
        <v>1364562.7747241065</v>
      </c>
      <c r="G50" s="115">
        <v>1307628.7829467978</v>
      </c>
      <c r="H50" s="115">
        <v>1239246.2343692519</v>
      </c>
    </row>
    <row r="51" spans="1:8" x14ac:dyDescent="0.2">
      <c r="A51" s="114">
        <f t="shared" si="0"/>
        <v>2002</v>
      </c>
      <c r="B51" s="115">
        <v>6060944.3502907101</v>
      </c>
      <c r="C51" s="115">
        <v>5842038.1032833401</v>
      </c>
      <c r="D51" s="115">
        <v>5537266.3503072402</v>
      </c>
      <c r="E51" s="115">
        <v>4022.431</v>
      </c>
      <c r="F51" s="115">
        <v>1506786.4061038485</v>
      </c>
      <c r="G51" s="115">
        <v>1452365.0258471407</v>
      </c>
      <c r="H51" s="115">
        <v>1376596.9758852893</v>
      </c>
    </row>
    <row r="52" spans="1:8" x14ac:dyDescent="0.2">
      <c r="A52" s="114">
        <f t="shared" si="0"/>
        <v>2003</v>
      </c>
      <c r="B52" s="115">
        <v>6983599.2544082999</v>
      </c>
      <c r="C52" s="115">
        <v>6699032.8630631696</v>
      </c>
      <c r="D52" s="115">
        <v>6361990.7651399802</v>
      </c>
      <c r="E52" s="115">
        <v>4086.4050000000002</v>
      </c>
      <c r="F52" s="115">
        <v>1708983.6309441428</v>
      </c>
      <c r="G52" s="115">
        <v>1639346.2867883062</v>
      </c>
      <c r="H52" s="115">
        <v>1556867.4091628168</v>
      </c>
    </row>
    <row r="53" spans="1:8" x14ac:dyDescent="0.2">
      <c r="A53" s="114">
        <f t="shared" si="0"/>
        <v>2004</v>
      </c>
      <c r="B53" s="115">
        <v>8143550.10319658</v>
      </c>
      <c r="C53" s="115">
        <v>7804397.2048684303</v>
      </c>
      <c r="D53" s="115">
        <v>7396488.4018967599</v>
      </c>
      <c r="E53" s="115">
        <v>4151.8230000000003</v>
      </c>
      <c r="F53" s="115">
        <v>1961439.6141638453</v>
      </c>
      <c r="G53" s="115">
        <v>1879751.9077447255</v>
      </c>
      <c r="H53" s="115">
        <v>1781503.7880701465</v>
      </c>
    </row>
    <row r="54" spans="1:8" x14ac:dyDescent="0.2">
      <c r="A54" s="114">
        <f t="shared" si="0"/>
        <v>2005</v>
      </c>
      <c r="B54" s="115">
        <v>9538976.6926380005</v>
      </c>
      <c r="C54" s="115">
        <v>9165780.7380593698</v>
      </c>
      <c r="D54" s="115">
        <v>8706772.4555557296</v>
      </c>
      <c r="E54" s="115">
        <v>4215.2479999999996</v>
      </c>
      <c r="F54" s="115">
        <v>2262969.2707612934</v>
      </c>
      <c r="G54" s="115">
        <v>2174434.5144246249</v>
      </c>
      <c r="H54" s="115">
        <v>2065542.1592171397</v>
      </c>
    </row>
    <row r="55" spans="1:8" x14ac:dyDescent="0.2">
      <c r="A55" s="114">
        <f t="shared" si="0"/>
        <v>2006</v>
      </c>
      <c r="B55" s="115">
        <v>11517821.768818</v>
      </c>
      <c r="C55" s="115">
        <v>11147785.9679818</v>
      </c>
      <c r="D55" s="115">
        <v>10628410.6897335</v>
      </c>
      <c r="E55" s="115">
        <v>4278.6559999999999</v>
      </c>
      <c r="F55" s="115">
        <v>2691925.1673464752</v>
      </c>
      <c r="G55" s="115">
        <v>2605441.0469039343</v>
      </c>
      <c r="H55" s="115">
        <v>2484053.5648889509</v>
      </c>
    </row>
    <row r="56" spans="1:8" x14ac:dyDescent="0.2">
      <c r="A56" s="114">
        <f t="shared" si="0"/>
        <v>2007</v>
      </c>
      <c r="B56" s="115">
        <v>13598403.0184398</v>
      </c>
      <c r="C56" s="115">
        <v>13212145.0368919</v>
      </c>
      <c r="D56" s="115">
        <v>12661706.7888458</v>
      </c>
      <c r="E56" s="115">
        <v>4340.3900000000003</v>
      </c>
      <c r="F56" s="115">
        <v>3132991.0488319709</v>
      </c>
      <c r="G56" s="115">
        <v>3043999.5108485408</v>
      </c>
      <c r="H56" s="115">
        <v>2917181.8174969992</v>
      </c>
    </row>
    <row r="57" spans="1:8" x14ac:dyDescent="0.2">
      <c r="A57" s="114">
        <f t="shared" si="0"/>
        <v>2008</v>
      </c>
      <c r="B57" s="115">
        <v>15701760.388541199</v>
      </c>
      <c r="C57" s="115">
        <v>15305317.0272664</v>
      </c>
      <c r="D57" s="115">
        <v>14641545.023748601</v>
      </c>
      <c r="E57" s="115">
        <v>4404.09</v>
      </c>
      <c r="F57" s="115">
        <v>3565267.8279828974</v>
      </c>
      <c r="G57" s="115">
        <v>3475250.7390326718</v>
      </c>
      <c r="H57" s="115">
        <v>3324533.5639708997</v>
      </c>
    </row>
    <row r="58" spans="1:8" x14ac:dyDescent="0.2">
      <c r="A58" s="114">
        <f t="shared" si="0"/>
        <v>2009</v>
      </c>
      <c r="B58" s="115">
        <v>16844745.115555599</v>
      </c>
      <c r="C58" s="115">
        <v>16332409.233733101</v>
      </c>
      <c r="D58" s="115">
        <v>15515980.563568201</v>
      </c>
      <c r="E58" s="115">
        <v>4469.3370000000004</v>
      </c>
      <c r="F58" s="115">
        <v>3768958.3747109692</v>
      </c>
      <c r="G58" s="115">
        <v>3654324.8436475252</v>
      </c>
      <c r="H58" s="115">
        <v>3471651.5142107657</v>
      </c>
    </row>
    <row r="59" spans="1:8" ht="14.25" customHeight="1" x14ac:dyDescent="0.2">
      <c r="A59" s="114">
        <f t="shared" si="0"/>
        <v>2010</v>
      </c>
      <c r="B59" s="115">
        <v>19086720.589348599</v>
      </c>
      <c r="C59" s="115">
        <v>18571326.099868499</v>
      </c>
      <c r="D59" s="115">
        <v>17640591.6531124</v>
      </c>
      <c r="E59" s="115">
        <v>4533.8940000000002</v>
      </c>
      <c r="F59" s="115">
        <v>4209785.3609609306</v>
      </c>
      <c r="G59" s="115">
        <v>4096109.4590805378</v>
      </c>
      <c r="H59" s="115">
        <v>3890825.7787042223</v>
      </c>
    </row>
    <row r="60" spans="1:8" ht="14.25" customHeight="1" x14ac:dyDescent="0.2">
      <c r="A60" s="114">
        <f t="shared" si="0"/>
        <v>2011</v>
      </c>
      <c r="B60" s="115">
        <v>20852224.678257</v>
      </c>
      <c r="C60" s="115">
        <v>20344495.749096699</v>
      </c>
      <c r="D60" s="115">
        <v>19286977.858770002</v>
      </c>
      <c r="E60" s="115">
        <v>4592.1490000000003</v>
      </c>
      <c r="F60" s="115">
        <v>4540842.3546921061</v>
      </c>
      <c r="G60" s="115">
        <v>4430277.7956674965</v>
      </c>
      <c r="H60" s="115">
        <v>4199989.5601754216</v>
      </c>
    </row>
    <row r="61" spans="1:8" ht="14.25" customHeight="1" x14ac:dyDescent="0.2">
      <c r="A61" s="114">
        <f t="shared" si="0"/>
        <v>2012</v>
      </c>
      <c r="B61" s="115">
        <v>22781773.073260099</v>
      </c>
      <c r="C61" s="115">
        <v>22126189.176239099</v>
      </c>
      <c r="D61" s="115">
        <v>21013064.440304302</v>
      </c>
      <c r="E61" s="115">
        <v>4652.4589305058116</v>
      </c>
      <c r="F61" s="115">
        <v>4896716.6424364941</v>
      </c>
      <c r="G61" s="115">
        <v>4755805.3723288989</v>
      </c>
      <c r="H61" s="115">
        <v>4516550.2273482243</v>
      </c>
    </row>
    <row r="62" spans="1:8" ht="14.25" customHeight="1" x14ac:dyDescent="0.2">
      <c r="A62" s="114">
        <f t="shared" si="0"/>
        <v>2013</v>
      </c>
      <c r="B62" s="115">
        <v>24606874.826800998</v>
      </c>
      <c r="C62" s="115">
        <v>23885845.492152799</v>
      </c>
      <c r="D62" s="115">
        <v>22654859.9788795</v>
      </c>
      <c r="E62" s="115">
        <v>4713.1681414101513</v>
      </c>
      <c r="F62" s="115">
        <v>5220877.7808293439</v>
      </c>
      <c r="G62" s="115">
        <v>5067895.8983640885</v>
      </c>
      <c r="H62" s="115">
        <v>4806715.8436026648</v>
      </c>
    </row>
    <row r="63" spans="1:8" ht="14.25" customHeight="1" x14ac:dyDescent="0.2">
      <c r="A63" s="114">
        <f t="shared" si="0"/>
        <v>2014</v>
      </c>
      <c r="B63" s="115">
        <v>26675006.4243985</v>
      </c>
      <c r="C63" s="115">
        <v>25792809.911058702</v>
      </c>
      <c r="D63" s="115">
        <v>24454187.531137101</v>
      </c>
      <c r="E63" s="115">
        <v>4773.1299338444624</v>
      </c>
      <c r="F63" s="115">
        <v>5588577.4730866011</v>
      </c>
      <c r="G63" s="115">
        <v>5403751.8920596782</v>
      </c>
      <c r="H63" s="115">
        <v>5123302.2922216486</v>
      </c>
    </row>
    <row r="64" spans="1:8" ht="19.5" customHeight="1" x14ac:dyDescent="0.2">
      <c r="A64" s="114"/>
      <c r="B64" s="116"/>
      <c r="C64" s="116"/>
      <c r="D64" s="116"/>
      <c r="E64" s="116"/>
      <c r="F64" s="116"/>
      <c r="G64" s="116"/>
      <c r="H64" s="116"/>
    </row>
    <row r="65" spans="1:8" x14ac:dyDescent="0.2">
      <c r="A65" s="117" t="s">
        <v>128</v>
      </c>
      <c r="B65" s="111"/>
      <c r="C65" s="111"/>
      <c r="D65" s="111"/>
      <c r="E65" s="111"/>
      <c r="F65" s="111"/>
      <c r="G65" s="111"/>
      <c r="H65" s="111"/>
    </row>
    <row r="66" spans="1:8" x14ac:dyDescent="0.2">
      <c r="A66" s="111"/>
      <c r="B66" s="117" t="s">
        <v>109</v>
      </c>
      <c r="C66" s="111"/>
      <c r="D66" s="111"/>
      <c r="E66" s="111"/>
      <c r="F66" s="111"/>
      <c r="G66" s="111"/>
      <c r="H66" s="111"/>
    </row>
    <row r="67" spans="1:8" x14ac:dyDescent="0.2">
      <c r="A67" s="112" t="s">
        <v>99</v>
      </c>
      <c r="B67" s="117" t="s">
        <v>141</v>
      </c>
      <c r="C67" s="111"/>
      <c r="D67" s="111"/>
      <c r="E67" s="111"/>
      <c r="F67" s="111"/>
      <c r="G67" s="111"/>
      <c r="H67" s="111"/>
    </row>
    <row r="68" spans="1:8" x14ac:dyDescent="0.2">
      <c r="A68" s="112" t="s">
        <v>100</v>
      </c>
      <c r="B68" s="117" t="s">
        <v>142</v>
      </c>
      <c r="C68" s="111"/>
      <c r="D68" s="111"/>
      <c r="E68" s="111"/>
      <c r="F68" s="111"/>
      <c r="G68" s="111"/>
      <c r="H68" s="111"/>
    </row>
    <row r="69" spans="1:8" x14ac:dyDescent="0.2">
      <c r="A69" s="112" t="s">
        <v>101</v>
      </c>
      <c r="B69" s="117" t="s">
        <v>143</v>
      </c>
      <c r="C69" s="111"/>
      <c r="D69" s="111"/>
      <c r="E69" s="111"/>
      <c r="F69" s="111"/>
      <c r="G69" s="111"/>
      <c r="H69" s="111"/>
    </row>
    <row r="70" spans="1:8" x14ac:dyDescent="0.2">
      <c r="A70" s="110" t="s">
        <v>102</v>
      </c>
      <c r="B70" s="117" t="s">
        <v>144</v>
      </c>
      <c r="C70" s="111"/>
      <c r="D70" s="111"/>
      <c r="E70" s="111"/>
      <c r="F70" s="111"/>
      <c r="G70" s="111"/>
      <c r="H70" s="111"/>
    </row>
    <row r="71" spans="1:8" x14ac:dyDescent="0.2">
      <c r="A71" s="113" t="s">
        <v>103</v>
      </c>
      <c r="B71" s="117" t="s">
        <v>145</v>
      </c>
      <c r="C71" s="111"/>
      <c r="D71" s="111"/>
      <c r="E71" s="111"/>
      <c r="F71" s="111"/>
      <c r="G71" s="111"/>
      <c r="H71" s="111"/>
    </row>
    <row r="72" spans="1:8" x14ac:dyDescent="0.2">
      <c r="A72" s="113" t="s">
        <v>104</v>
      </c>
      <c r="B72" s="117" t="s">
        <v>146</v>
      </c>
      <c r="C72" s="111"/>
      <c r="D72" s="111"/>
      <c r="E72" s="111"/>
      <c r="F72" s="111"/>
      <c r="G72" s="111"/>
      <c r="H72" s="111"/>
    </row>
    <row r="73" spans="1:8" x14ac:dyDescent="0.2">
      <c r="A73" s="113" t="s">
        <v>105</v>
      </c>
      <c r="B73" s="117" t="s">
        <v>147</v>
      </c>
      <c r="C73" s="111"/>
      <c r="D73" s="111"/>
      <c r="E73" s="111"/>
      <c r="F73" s="111"/>
      <c r="G73" s="111"/>
      <c r="H73" s="111"/>
    </row>
    <row r="74" spans="1:8" x14ac:dyDescent="0.2">
      <c r="A74" s="111"/>
      <c r="B74" s="118"/>
      <c r="C74" s="111"/>
      <c r="D74" s="111"/>
      <c r="E74" s="111"/>
      <c r="F74" s="111"/>
      <c r="G74" s="111"/>
      <c r="H74" s="111"/>
    </row>
    <row r="75" spans="1:8" x14ac:dyDescent="0.2">
      <c r="A75" s="56" t="s">
        <v>148</v>
      </c>
      <c r="B75" s="111"/>
      <c r="C75" s="111"/>
      <c r="D75" s="111"/>
      <c r="E75" s="111"/>
      <c r="F75" s="111"/>
      <c r="G75" s="111"/>
      <c r="H75" s="111"/>
    </row>
    <row r="76" spans="1:8" x14ac:dyDescent="0.2">
      <c r="A76" s="5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Indice</vt:lpstr>
      <vt:lpstr>Demo</vt:lpstr>
      <vt:lpstr>CA_1</vt:lpstr>
      <vt:lpstr>CA_2</vt:lpstr>
      <vt:lpstr>CA_3</vt:lpstr>
      <vt:lpstr>VA_LP</vt:lpstr>
      <vt:lpstr>Pro-1</vt:lpstr>
      <vt:lpstr>Pro-2</vt:lpstr>
      <vt:lpstr>Pro-3</vt:lpstr>
      <vt:lpstr>Pro-4</vt:lpstr>
      <vt:lpstr>Pro-5</vt:lpstr>
      <vt:lpstr>Pro-6</vt:lpstr>
      <vt:lpstr>Sx-1</vt:lpstr>
      <vt:lpstr>Sx-2</vt:lpstr>
      <vt:lpstr>Sx-3</vt:lpstr>
      <vt:lpstr>Sx-4</vt:lpstr>
      <vt:lpstr>Sx-5</vt:lpstr>
      <vt:lpstr>Sx-6</vt:lpstr>
      <vt:lpstr>Fis-1</vt:lpstr>
      <vt:lpstr>Fis-2</vt:lpstr>
      <vt:lpstr>Fis-3</vt:lpstr>
      <vt:lpstr>In-1</vt:lpstr>
      <vt:lpstr>In-2</vt:lpstr>
      <vt:lpstr>Mcb-1</vt:lpstr>
      <vt:lpstr>Mcb-2</vt:lpstr>
      <vt:lpstr>Mcb-3</vt:lpstr>
      <vt:lpstr>Mcb-4</vt:lpstr>
      <vt:lpstr>Mcb-5</vt:lpstr>
      <vt:lpstr>Mcb-6</vt:lpstr>
      <vt:lpstr>REPORTE</vt:lpstr>
    </vt:vector>
  </TitlesOfParts>
  <Company>MIDEPLAN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Des. Económico</dc:creator>
  <cp:lastModifiedBy>Olegario</cp:lastModifiedBy>
  <dcterms:created xsi:type="dcterms:W3CDTF">1998-03-02T17:01:21Z</dcterms:created>
  <dcterms:modified xsi:type="dcterms:W3CDTF">2016-08-27T03:10:42Z</dcterms:modified>
</cp:coreProperties>
</file>